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1340" windowHeight="6795"/>
  </bookViews>
  <sheets>
    <sheet name="LCGCR2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E88"/>
  <c r="F35" s="1"/>
  <c r="D73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B88"/>
  <c r="C13" s="1"/>
  <c r="F48" l="1"/>
  <c r="C86"/>
  <c r="C84"/>
  <c r="G84" s="1"/>
  <c r="C82"/>
  <c r="C80"/>
  <c r="G80" s="1"/>
  <c r="C78"/>
  <c r="C76"/>
  <c r="G76" s="1"/>
  <c r="C74"/>
  <c r="C72"/>
  <c r="G72" s="1"/>
  <c r="C70"/>
  <c r="C68"/>
  <c r="G68" s="1"/>
  <c r="C66"/>
  <c r="C64"/>
  <c r="G64" s="1"/>
  <c r="C62"/>
  <c r="C60"/>
  <c r="G60" s="1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1"/>
  <c r="F54"/>
  <c r="C87"/>
  <c r="G87" s="1"/>
  <c r="C85"/>
  <c r="C83"/>
  <c r="C81"/>
  <c r="C79"/>
  <c r="C77"/>
  <c r="G77" s="1"/>
  <c r="C75"/>
  <c r="C73"/>
  <c r="G73" s="1"/>
  <c r="C71"/>
  <c r="C69"/>
  <c r="G69" s="1"/>
  <c r="C67"/>
  <c r="C65"/>
  <c r="G65" s="1"/>
  <c r="C63"/>
  <c r="C61"/>
  <c r="G61" s="1"/>
  <c r="C59"/>
  <c r="C57"/>
  <c r="C55"/>
  <c r="C53"/>
  <c r="C51"/>
  <c r="C49"/>
  <c r="C47"/>
  <c r="C45"/>
  <c r="C43"/>
  <c r="C41"/>
  <c r="C39"/>
  <c r="C37"/>
  <c r="C35"/>
  <c r="G35" s="1"/>
  <c r="C33"/>
  <c r="C31"/>
  <c r="C29"/>
  <c r="C27"/>
  <c r="C25"/>
  <c r="C23"/>
  <c r="C21"/>
  <c r="C19"/>
  <c r="C17"/>
  <c r="C15"/>
  <c r="F55"/>
  <c r="G55" s="1"/>
  <c r="F57"/>
  <c r="F59"/>
  <c r="F61"/>
  <c r="F63"/>
  <c r="F65"/>
  <c r="F67"/>
  <c r="F69"/>
  <c r="F71"/>
  <c r="F73"/>
  <c r="F75"/>
  <c r="F77"/>
  <c r="F78"/>
  <c r="F80"/>
  <c r="F82"/>
  <c r="F84"/>
  <c r="F86"/>
  <c r="F53"/>
  <c r="F56"/>
  <c r="F58"/>
  <c r="F60"/>
  <c r="F62"/>
  <c r="F64"/>
  <c r="F66"/>
  <c r="F68"/>
  <c r="F70"/>
  <c r="F72"/>
  <c r="F74"/>
  <c r="F76"/>
  <c r="F11"/>
  <c r="F79"/>
  <c r="F81"/>
  <c r="F83"/>
  <c r="F85"/>
  <c r="F47"/>
  <c r="F50"/>
  <c r="F52"/>
  <c r="F49"/>
  <c r="F51"/>
  <c r="F43"/>
  <c r="F45"/>
  <c r="F42"/>
  <c r="F44"/>
  <c r="F46"/>
  <c r="F39"/>
  <c r="F41"/>
  <c r="F37"/>
  <c r="F40"/>
  <c r="F38"/>
  <c r="F12"/>
  <c r="F14"/>
  <c r="F16"/>
  <c r="F18"/>
  <c r="F20"/>
  <c r="F22"/>
  <c r="F24"/>
  <c r="F26"/>
  <c r="F28"/>
  <c r="F30"/>
  <c r="F32"/>
  <c r="F34"/>
  <c r="F36"/>
  <c r="F13"/>
  <c r="G13" s="1"/>
  <c r="F15"/>
  <c r="G15" s="1"/>
  <c r="F17"/>
  <c r="F19"/>
  <c r="G19" s="1"/>
  <c r="F21"/>
  <c r="F23"/>
  <c r="G23" s="1"/>
  <c r="F25"/>
  <c r="F27"/>
  <c r="G27" s="1"/>
  <c r="F29"/>
  <c r="F31"/>
  <c r="F33"/>
  <c r="G81" l="1"/>
  <c r="G85"/>
  <c r="G25"/>
  <c r="G21"/>
  <c r="G17"/>
  <c r="G57"/>
  <c r="G59"/>
  <c r="G63"/>
  <c r="G67"/>
  <c r="G71"/>
  <c r="G75"/>
  <c r="G79"/>
  <c r="G83"/>
  <c r="G62"/>
  <c r="G66"/>
  <c r="G70"/>
  <c r="G74"/>
  <c r="G78"/>
  <c r="G82"/>
  <c r="G86"/>
  <c r="F88"/>
  <c r="C88"/>
  <c r="G45"/>
  <c r="G53"/>
  <c r="G49"/>
  <c r="G44"/>
  <c r="G40"/>
  <c r="G36"/>
  <c r="G32"/>
  <c r="G28"/>
  <c r="G24"/>
  <c r="G20"/>
  <c r="G16"/>
  <c r="G12"/>
  <c r="G56"/>
  <c r="G52"/>
  <c r="G48"/>
  <c r="G43"/>
  <c r="G39"/>
  <c r="G31"/>
  <c r="G51"/>
  <c r="G47"/>
  <c r="G42"/>
  <c r="G38"/>
  <c r="G34"/>
  <c r="G30"/>
  <c r="G26"/>
  <c r="G22"/>
  <c r="G18"/>
  <c r="G14"/>
  <c r="G58"/>
  <c r="G54"/>
  <c r="G50"/>
  <c r="G46"/>
  <c r="G41"/>
  <c r="G37"/>
  <c r="G33"/>
  <c r="G29"/>
  <c r="G11"/>
  <c r="G90" s="1"/>
  <c r="G91" s="1"/>
  <c r="G88" l="1"/>
  <c r="I86"/>
  <c r="K86" l="1"/>
  <c r="I85"/>
  <c r="I84" l="1"/>
  <c r="H86"/>
  <c r="K85" l="1"/>
  <c r="L86"/>
  <c r="H85"/>
  <c r="I83"/>
  <c r="I82" l="1"/>
  <c r="K84"/>
  <c r="H84"/>
  <c r="L85"/>
  <c r="K83" l="1"/>
  <c r="H83"/>
  <c r="L84"/>
  <c r="I81"/>
  <c r="K82" l="1"/>
  <c r="H82"/>
  <c r="L83"/>
  <c r="I80"/>
  <c r="K81" l="1"/>
  <c r="H81"/>
  <c r="L82"/>
  <c r="I79"/>
  <c r="K80" l="1"/>
  <c r="H80"/>
  <c r="L81"/>
  <c r="I78"/>
  <c r="K79" l="1"/>
  <c r="H79"/>
  <c r="L80"/>
  <c r="I77"/>
  <c r="K78" l="1"/>
  <c r="H78"/>
  <c r="L79"/>
  <c r="I76"/>
  <c r="K77" l="1"/>
  <c r="H77"/>
  <c r="L78"/>
  <c r="I75"/>
  <c r="K76" l="1"/>
  <c r="H76"/>
  <c r="L77"/>
  <c r="I74"/>
  <c r="I73" l="1"/>
  <c r="K75"/>
  <c r="H75"/>
  <c r="L76"/>
  <c r="K74" l="1"/>
  <c r="H74"/>
  <c r="L75"/>
  <c r="I72"/>
  <c r="I71" l="1"/>
  <c r="K73"/>
  <c r="H73"/>
  <c r="L74"/>
  <c r="I70" l="1"/>
  <c r="K72"/>
  <c r="H72"/>
  <c r="L73"/>
  <c r="I69" l="1"/>
  <c r="K71"/>
  <c r="H71"/>
  <c r="L72"/>
  <c r="K70" l="1"/>
  <c r="H70"/>
  <c r="L71"/>
  <c r="I68"/>
  <c r="I67" l="1"/>
  <c r="K69"/>
  <c r="H69"/>
  <c r="L70"/>
  <c r="I66" l="1"/>
  <c r="K68"/>
  <c r="H68"/>
  <c r="L69"/>
  <c r="I65" l="1"/>
  <c r="K67"/>
  <c r="H67"/>
  <c r="L68"/>
  <c r="I64" l="1"/>
  <c r="K66"/>
  <c r="H66"/>
  <c r="L67"/>
  <c r="I63" l="1"/>
  <c r="K65"/>
  <c r="H65"/>
  <c r="L66"/>
  <c r="I62" l="1"/>
  <c r="K64"/>
  <c r="H64"/>
  <c r="L65"/>
  <c r="K63" l="1"/>
  <c r="H63"/>
  <c r="L64"/>
  <c r="I61"/>
  <c r="K62" l="1"/>
  <c r="H62"/>
  <c r="L63"/>
  <c r="I60"/>
  <c r="K61" l="1"/>
  <c r="H61"/>
  <c r="L62"/>
  <c r="I59"/>
  <c r="K60" l="1"/>
  <c r="H60"/>
  <c r="L61"/>
  <c r="I58"/>
  <c r="K59" l="1"/>
  <c r="H59"/>
  <c r="L60"/>
  <c r="I57"/>
  <c r="K58" l="1"/>
  <c r="H58"/>
  <c r="L59"/>
  <c r="I56"/>
  <c r="K57" l="1"/>
  <c r="H57"/>
  <c r="L58"/>
  <c r="I55"/>
  <c r="K56" l="1"/>
  <c r="H56"/>
  <c r="L57"/>
  <c r="I54"/>
  <c r="K55" l="1"/>
  <c r="H55"/>
  <c r="L56"/>
  <c r="I53"/>
  <c r="K54" l="1"/>
  <c r="H54"/>
  <c r="L55"/>
  <c r="I52"/>
  <c r="K53" l="1"/>
  <c r="H53"/>
  <c r="L54"/>
  <c r="I51"/>
  <c r="K52" l="1"/>
  <c r="H52"/>
  <c r="L53"/>
  <c r="I50"/>
  <c r="K51" l="1"/>
  <c r="H51"/>
  <c r="L52"/>
  <c r="I49"/>
  <c r="I48" l="1"/>
  <c r="K50"/>
  <c r="H50"/>
  <c r="L51"/>
  <c r="K49" l="1"/>
  <c r="H49"/>
  <c r="L50"/>
  <c r="I47"/>
  <c r="I46" l="1"/>
  <c r="H48"/>
  <c r="K48"/>
  <c r="L49"/>
  <c r="H47" l="1"/>
  <c r="K47"/>
  <c r="L48"/>
  <c r="I45"/>
  <c r="I44" l="1"/>
  <c r="H46"/>
  <c r="K46"/>
  <c r="L47"/>
  <c r="H45" l="1"/>
  <c r="K45"/>
  <c r="L46"/>
  <c r="I43"/>
  <c r="I42" l="1"/>
  <c r="H44"/>
  <c r="K44"/>
  <c r="L45"/>
  <c r="H43" l="1"/>
  <c r="K43"/>
  <c r="L44"/>
  <c r="I41"/>
  <c r="I40" l="1"/>
  <c r="H42"/>
  <c r="K42"/>
  <c r="L43"/>
  <c r="H41" l="1"/>
  <c r="K41"/>
  <c r="L42"/>
  <c r="I39"/>
  <c r="I38" l="1"/>
  <c r="H40"/>
  <c r="K40"/>
  <c r="L41"/>
  <c r="H39" l="1"/>
  <c r="K39"/>
  <c r="L40"/>
  <c r="I37"/>
  <c r="I36" l="1"/>
  <c r="H38"/>
  <c r="K38"/>
  <c r="L39"/>
  <c r="H37" l="1"/>
  <c r="K37"/>
  <c r="L38"/>
  <c r="I35"/>
  <c r="I34" l="1"/>
  <c r="H36"/>
  <c r="K36"/>
  <c r="L37"/>
  <c r="H35" l="1"/>
  <c r="K35"/>
  <c r="L36"/>
  <c r="H34" l="1"/>
  <c r="K34"/>
  <c r="L35"/>
  <c r="H33" l="1"/>
  <c r="L34"/>
  <c r="H32" l="1"/>
  <c r="L33"/>
  <c r="H31"/>
  <c r="H30" s="1"/>
  <c r="I33"/>
  <c r="I32" s="1"/>
  <c r="K33"/>
  <c r="L32" l="1"/>
  <c r="I31"/>
  <c r="K32"/>
  <c r="I30"/>
  <c r="I29" s="1"/>
  <c r="I28" s="1"/>
  <c r="I27" s="1"/>
  <c r="I26" s="1"/>
  <c r="I25" s="1"/>
  <c r="I24" s="1"/>
  <c r="I23" s="1"/>
  <c r="I22" s="1"/>
  <c r="I21" s="1"/>
  <c r="I20" s="1"/>
  <c r="I19" s="1"/>
  <c r="I18" s="1"/>
  <c r="I17" s="1"/>
  <c r="I16" s="1"/>
  <c r="I15" s="1"/>
  <c r="I14" s="1"/>
  <c r="I13" s="1"/>
  <c r="I12" s="1"/>
  <c r="I11" s="1"/>
  <c r="K31"/>
  <c r="L31"/>
  <c r="K30"/>
  <c r="H29"/>
  <c r="L30"/>
  <c r="K29" l="1"/>
  <c r="H28"/>
  <c r="L29"/>
  <c r="K28"/>
  <c r="H27" l="1"/>
  <c r="L28"/>
  <c r="K27"/>
  <c r="H26" l="1"/>
  <c r="L27"/>
  <c r="K26"/>
  <c r="H25" l="1"/>
  <c r="L26"/>
  <c r="K25"/>
  <c r="H24" l="1"/>
  <c r="L25"/>
  <c r="K24"/>
  <c r="H23" l="1"/>
  <c r="L24"/>
  <c r="K23"/>
  <c r="H22" l="1"/>
  <c r="L23"/>
  <c r="K22"/>
  <c r="H21" l="1"/>
  <c r="L22"/>
  <c r="K21"/>
  <c r="H20" l="1"/>
  <c r="L21"/>
  <c r="K20"/>
  <c r="H19" l="1"/>
  <c r="L20"/>
  <c r="K19"/>
  <c r="H18" l="1"/>
  <c r="L19"/>
  <c r="K18"/>
  <c r="H17" l="1"/>
  <c r="L18"/>
  <c r="K17"/>
  <c r="H16" l="1"/>
  <c r="L17"/>
  <c r="K16"/>
  <c r="H15" l="1"/>
  <c r="L16"/>
  <c r="K15"/>
  <c r="H14" l="1"/>
  <c r="L15"/>
  <c r="K14"/>
  <c r="K13" l="1"/>
  <c r="H13"/>
  <c r="L14"/>
  <c r="H12" l="1"/>
  <c r="L13"/>
  <c r="K12"/>
  <c r="K11" l="1"/>
  <c r="K88" s="1"/>
  <c r="H11"/>
  <c r="L12"/>
  <c r="L11" l="1"/>
  <c r="L88" s="1"/>
  <c r="K90" s="1"/>
  <c r="K91" s="1"/>
  <c r="J11"/>
  <c r="J88" s="1"/>
  <c r="N90"/>
  <c r="N91" s="1"/>
</calcChain>
</file>

<file path=xl/sharedStrings.xml><?xml version="1.0" encoding="utf-8"?>
<sst xmlns="http://schemas.openxmlformats.org/spreadsheetml/2006/main" count="117" uniqueCount="110">
  <si>
    <t xml:space="preserve"> </t>
  </si>
  <si>
    <t>Population</t>
  </si>
  <si>
    <t>Proportion</t>
  </si>
  <si>
    <t>Area</t>
  </si>
  <si>
    <t>sq. miles)</t>
  </si>
  <si>
    <t>proportion</t>
  </si>
  <si>
    <t xml:space="preserve">  Density </t>
  </si>
  <si>
    <t xml:space="preserve">   Rank</t>
  </si>
  <si>
    <t xml:space="preserve">Cumulative </t>
  </si>
  <si>
    <t xml:space="preserve">    Area</t>
  </si>
  <si>
    <t>Col.   1</t>
  </si>
  <si>
    <t>Col.   2</t>
  </si>
  <si>
    <t>Col.   3</t>
  </si>
  <si>
    <t>Col.   4</t>
  </si>
  <si>
    <t>Col.  5</t>
  </si>
  <si>
    <t>Col.   6</t>
  </si>
  <si>
    <t>Col.   7</t>
  </si>
  <si>
    <t>Col.   8</t>
  </si>
  <si>
    <t>Col.  9</t>
  </si>
  <si>
    <t>Col.   10</t>
  </si>
  <si>
    <t>Col.   11</t>
  </si>
  <si>
    <t>Col.    12</t>
  </si>
  <si>
    <t>WENAGO</t>
  </si>
  <si>
    <t>DAMOT GALE</t>
  </si>
  <si>
    <t>ALETA WENDO</t>
  </si>
  <si>
    <t>YIRGACHEFE</t>
  </si>
  <si>
    <t>DARA</t>
  </si>
  <si>
    <t>KACHA BIRA</t>
  </si>
  <si>
    <t>SODO ZURIA</t>
  </si>
  <si>
    <t>ANGACHA</t>
  </si>
  <si>
    <t>SHEBEDINO</t>
  </si>
  <si>
    <t>KEDIDA GAMELA</t>
  </si>
  <si>
    <t>BOLOSO SORE</t>
  </si>
  <si>
    <t>AWASA</t>
  </si>
  <si>
    <t>BADAWACHO</t>
  </si>
  <si>
    <t>GUMER</t>
  </si>
  <si>
    <t>KOCHERE</t>
  </si>
  <si>
    <t>HULA</t>
  </si>
  <si>
    <t>LIMO</t>
  </si>
  <si>
    <t>BULE</t>
  </si>
  <si>
    <t>ARBEGONA</t>
  </si>
  <si>
    <t>OMO SHELEKO</t>
  </si>
  <si>
    <t>MESKANENA MAREKO</t>
  </si>
  <si>
    <t>CHENCHA</t>
  </si>
  <si>
    <t>KONTEB</t>
  </si>
  <si>
    <t>SORO</t>
  </si>
  <si>
    <t>DALE</t>
  </si>
  <si>
    <t>BENSA</t>
  </si>
  <si>
    <t>SELTI</t>
  </si>
  <si>
    <t>CHEHA</t>
  </si>
  <si>
    <t>EZHANA WOLENE</t>
  </si>
  <si>
    <t>ALABA</t>
  </si>
  <si>
    <t>ENEMORINA EANER</t>
  </si>
  <si>
    <t>DAMOT WEYDE</t>
  </si>
  <si>
    <t>OFFA</t>
  </si>
  <si>
    <t>KINDO KOYSHA</t>
  </si>
  <si>
    <t>LANFRO</t>
  </si>
  <si>
    <t>DALOCHA</t>
  </si>
  <si>
    <t>DITA DERMALO</t>
  </si>
  <si>
    <t>YEKI</t>
  </si>
  <si>
    <t>NONKE</t>
  </si>
  <si>
    <t>SODO</t>
  </si>
  <si>
    <t>KOKIR GEDEBANO GUTAZER</t>
  </si>
  <si>
    <t>HUMBO</t>
  </si>
  <si>
    <t>ARORESA</t>
  </si>
  <si>
    <t>MAREKA GENA</t>
  </si>
  <si>
    <t>BENCH</t>
  </si>
  <si>
    <t>GOFA ZURIA</t>
  </si>
  <si>
    <t>YEM SPECIAL WEREDA</t>
  </si>
  <si>
    <t>ARBA MINCH ZURIA</t>
  </si>
  <si>
    <t>KEMBA</t>
  </si>
  <si>
    <t>CHENA</t>
  </si>
  <si>
    <t>GINBO</t>
  </si>
  <si>
    <t>BASKETO</t>
  </si>
  <si>
    <t>BOREDA ABAYA</t>
  </si>
  <si>
    <t>KUCHA</t>
  </si>
  <si>
    <t>KONSO SPECIAL WEREDA</t>
  </si>
  <si>
    <t>MENJIWO</t>
  </si>
  <si>
    <t>AMARO SPECIAL WEREDA</t>
  </si>
  <si>
    <t>TELO</t>
  </si>
  <si>
    <t>DIRASHE SPECIAL WEREDA</t>
  </si>
  <si>
    <t>ZALA UBAMALE</t>
  </si>
  <si>
    <t>ISARA TOCHA</t>
  </si>
  <si>
    <t>GESHA</t>
  </si>
  <si>
    <t>BAKO GAZER</t>
  </si>
  <si>
    <t>LOMA BOSA</t>
  </si>
  <si>
    <t>MELOKOZA</t>
  </si>
  <si>
    <t>MASHA ANDERACHA</t>
  </si>
  <si>
    <t>BURJI SPECIAL WEREDA</t>
  </si>
  <si>
    <t>DECHA</t>
  </si>
  <si>
    <t>ELA</t>
  </si>
  <si>
    <t>KURAZ</t>
  </si>
  <si>
    <t>MEINIT</t>
  </si>
  <si>
    <t>HAMER BENA</t>
  </si>
  <si>
    <t>SHEKO</t>
  </si>
  <si>
    <t>SURMA</t>
  </si>
  <si>
    <t>DIZI</t>
  </si>
  <si>
    <t>SELAMAGO</t>
  </si>
  <si>
    <t>Sum</t>
  </si>
  <si>
    <t>Wereda</t>
  </si>
  <si>
    <t>Computation of Gini Concentration Ratio and Index of Concentration,  SNNPR  2002.</t>
  </si>
  <si>
    <r>
      <t xml:space="preserve">      (x</t>
    </r>
    <r>
      <rPr>
        <b/>
        <sz val="12"/>
        <rFont val="Times New Roman"/>
        <family val="1"/>
      </rPr>
      <t>i)</t>
    </r>
  </si>
  <si>
    <r>
      <t xml:space="preserve">      (</t>
    </r>
    <r>
      <rPr>
        <b/>
        <i/>
        <sz val="12"/>
        <rFont val="Times New Roman"/>
        <family val="1"/>
      </rPr>
      <t>yi)</t>
    </r>
  </si>
  <si>
    <r>
      <t xml:space="preserve">   </t>
    </r>
    <r>
      <rPr>
        <b/>
        <i/>
        <sz val="12"/>
        <rFont val="Times New Roman"/>
        <family val="1"/>
      </rPr>
      <t xml:space="preserve"> (Xi</t>
    </r>
    <r>
      <rPr>
        <b/>
        <sz val="12"/>
        <rFont val="Times New Roman"/>
        <family val="1"/>
      </rPr>
      <t>)</t>
    </r>
  </si>
  <si>
    <r>
      <t xml:space="preserve">  </t>
    </r>
    <r>
      <rPr>
        <b/>
        <i/>
        <sz val="12"/>
        <rFont val="Times New Roman"/>
        <family val="1"/>
      </rPr>
      <t xml:space="preserve"> (Yi)</t>
    </r>
  </si>
  <si>
    <t>To use this table list places in order of decreasing density and replace columns 2 and 5</t>
  </si>
  <si>
    <r>
      <rPr>
        <sz val="22"/>
        <rFont val="Times New Roman"/>
        <family val="1"/>
      </rPr>
      <t>I</t>
    </r>
    <r>
      <rPr>
        <b/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i - </t>
    </r>
    <r>
      <rPr>
        <b/>
        <i/>
        <sz val="12"/>
        <rFont val="Times New Roman"/>
        <family val="1"/>
      </rPr>
      <t>Y</t>
    </r>
    <r>
      <rPr>
        <b/>
        <sz val="12"/>
        <rFont val="Times New Roman"/>
        <family val="1"/>
      </rPr>
      <t xml:space="preserve">i </t>
    </r>
    <r>
      <rPr>
        <sz val="22"/>
        <rFont val="Times New Roman"/>
        <family val="1"/>
      </rPr>
      <t>I</t>
    </r>
  </si>
  <si>
    <r>
      <t xml:space="preserve"> </t>
    </r>
    <r>
      <rPr>
        <sz val="20"/>
        <rFont val="Times New Roman"/>
        <family val="1"/>
      </rPr>
      <t>I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i) - (</t>
    </r>
    <r>
      <rPr>
        <b/>
        <i/>
        <sz val="12"/>
        <rFont val="Times New Roman"/>
        <family val="1"/>
      </rPr>
      <t>yi)</t>
    </r>
    <r>
      <rPr>
        <sz val="20"/>
        <rFont val="Times New Roman"/>
        <family val="1"/>
      </rPr>
      <t>I</t>
    </r>
  </si>
  <si>
    <r>
      <t xml:space="preserve">  </t>
    </r>
    <r>
      <rPr>
        <i/>
        <sz val="20"/>
        <rFont val="Times New Roman"/>
        <family val="1"/>
      </rPr>
      <t xml:space="preserve"> X</t>
    </r>
    <r>
      <rPr>
        <b/>
        <sz val="12"/>
        <rFont val="Times New Roman"/>
        <family val="1"/>
      </rPr>
      <t>i+1</t>
    </r>
    <r>
      <rPr>
        <i/>
        <sz val="20"/>
        <rFont val="Times New Roman"/>
        <family val="1"/>
      </rPr>
      <t>Y</t>
    </r>
    <r>
      <rPr>
        <b/>
        <sz val="12"/>
        <rFont val="Times New Roman"/>
        <family val="1"/>
      </rPr>
      <t>I</t>
    </r>
  </si>
  <si>
    <r>
      <t xml:space="preserve">  </t>
    </r>
    <r>
      <rPr>
        <i/>
        <sz val="20"/>
        <rFont val="Times New Roman"/>
        <family val="1"/>
      </rPr>
      <t>X</t>
    </r>
    <r>
      <rPr>
        <b/>
        <sz val="12"/>
        <rFont val="Times New Roman"/>
        <family val="1"/>
      </rPr>
      <t>i</t>
    </r>
    <r>
      <rPr>
        <i/>
        <sz val="20"/>
        <rFont val="Times New Roman"/>
        <family val="1"/>
      </rPr>
      <t>Y</t>
    </r>
    <r>
      <rPr>
        <b/>
        <sz val="12"/>
        <rFont val="Times New Roman"/>
        <family val="1"/>
      </rPr>
      <t>i+1</t>
    </r>
  </si>
</sst>
</file>

<file path=xl/styles.xml><?xml version="1.0" encoding="utf-8"?>
<styleSheet xmlns="http://schemas.openxmlformats.org/spreadsheetml/2006/main">
  <numFmts count="2">
    <numFmt numFmtId="164" formatCode="0.0000E+00"/>
    <numFmt numFmtId="165" formatCode="0.0000"/>
  </numFmts>
  <fonts count="24">
    <font>
      <sz val="10"/>
      <name val="Arial"/>
    </font>
    <font>
      <sz val="22"/>
      <color indexed="10"/>
      <name val="AGaramond Bold"/>
      <family val="1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Garamond Bold"/>
      <family val="1"/>
    </font>
    <font>
      <sz val="7"/>
      <name val="Arial"/>
      <family val="2"/>
    </font>
    <font>
      <sz val="12"/>
      <color indexed="10"/>
      <name val="AGaramond Bold"/>
      <family val="1"/>
    </font>
    <font>
      <sz val="12"/>
      <name val="Arial"/>
      <family val="2"/>
    </font>
    <font>
      <b/>
      <sz val="12"/>
      <color indexed="10"/>
      <name val="AGaramond Bold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"/>
      <family val="1"/>
    </font>
    <font>
      <u/>
      <sz val="12"/>
      <name val="Times"/>
      <family val="1"/>
    </font>
    <font>
      <b/>
      <sz val="12"/>
      <name val="Times"/>
      <family val="1"/>
    </font>
    <font>
      <b/>
      <sz val="16"/>
      <name val="AGaramond Bold"/>
      <family val="1"/>
    </font>
    <font>
      <b/>
      <sz val="18"/>
      <name val="AGaramond Bold"/>
      <family val="1"/>
    </font>
    <font>
      <b/>
      <sz val="18"/>
      <color indexed="10"/>
      <name val="AGaramond Bold"/>
      <family val="1"/>
    </font>
    <font>
      <b/>
      <sz val="16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  <font>
      <i/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9" fillId="0" borderId="0" xfId="0" applyFont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9" fillId="4" borderId="0" xfId="0" applyFont="1" applyFill="1"/>
    <xf numFmtId="0" fontId="12" fillId="0" borderId="1" xfId="0" applyFont="1" applyBorder="1" applyAlignment="1">
      <alignment vertical="top" wrapText="1"/>
    </xf>
    <xf numFmtId="3" fontId="11" fillId="0" borderId="2" xfId="0" applyNumberFormat="1" applyFont="1" applyBorder="1" applyAlignment="1">
      <alignment horizontal="right" vertical="top" wrapText="1"/>
    </xf>
    <xf numFmtId="165" fontId="9" fillId="0" borderId="0" xfId="0" applyNumberFormat="1" applyFont="1"/>
    <xf numFmtId="0" fontId="11" fillId="0" borderId="2" xfId="0" applyFont="1" applyBorder="1" applyAlignment="1">
      <alignment horizontal="right" vertical="top" wrapText="1"/>
    </xf>
    <xf numFmtId="11" fontId="9" fillId="0" borderId="0" xfId="0" applyNumberFormat="1" applyFont="1"/>
    <xf numFmtId="4" fontId="11" fillId="0" borderId="2" xfId="0" applyNumberFormat="1" applyFont="1" applyBorder="1" applyAlignment="1">
      <alignment horizontal="right" vertical="top" wrapText="1"/>
    </xf>
    <xf numFmtId="3" fontId="9" fillId="0" borderId="0" xfId="0" applyNumberFormat="1" applyFont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8" fillId="0" borderId="0" xfId="0" applyFont="1"/>
    <xf numFmtId="164" fontId="9" fillId="0" borderId="0" xfId="0" applyNumberFormat="1" applyFont="1"/>
    <xf numFmtId="0" fontId="17" fillId="0" borderId="0" xfId="0" applyFont="1"/>
    <xf numFmtId="0" fontId="18" fillId="2" borderId="0" xfId="0" applyFont="1" applyFill="1"/>
    <xf numFmtId="0" fontId="19" fillId="2" borderId="0" xfId="0" applyFont="1" applyFill="1"/>
    <xf numFmtId="0" fontId="20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title>
      <c:layout/>
    </c:title>
    <c:plotArea>
      <c:layout>
        <c:manualLayout>
          <c:layoutTarget val="inner"/>
          <c:xMode val="edge"/>
          <c:yMode val="edge"/>
          <c:x val="7.3324131645480892E-2"/>
          <c:y val="0.11543911949277945"/>
          <c:w val="0.83333254461723139"/>
          <c:h val="0.79545013663415554"/>
        </c:manualLayout>
      </c:layout>
      <c:scatterChart>
        <c:scatterStyle val="lineMarker"/>
        <c:ser>
          <c:idx val="0"/>
          <c:order val="0"/>
          <c:tx>
            <c:v>Lorenz Curve, SNNPR  2002</c:v>
          </c:tx>
          <c:spPr>
            <a:ln w="28575">
              <a:noFill/>
            </a:ln>
          </c:spPr>
          <c:xVal>
            <c:numRef>
              <c:f>LCGCR2!$N$11:$N$86</c:f>
              <c:numCache>
                <c:formatCode>General</c:formatCode>
                <c:ptCount val="76"/>
                <c:pt idx="0">
                  <c:v>1</c:v>
                </c:pt>
                <c:pt idx="1">
                  <c:v>0.99770000000000003</c:v>
                </c:pt>
                <c:pt idx="2">
                  <c:v>0.99390000000000001</c:v>
                </c:pt>
                <c:pt idx="3">
                  <c:v>0.98770000000000002</c:v>
                </c:pt>
                <c:pt idx="4">
                  <c:v>0.98609999999999998</c:v>
                </c:pt>
                <c:pt idx="5">
                  <c:v>0.98340000000000005</c:v>
                </c:pt>
                <c:pt idx="6">
                  <c:v>0.98140000000000005</c:v>
                </c:pt>
                <c:pt idx="7">
                  <c:v>0.97709999999999997</c:v>
                </c:pt>
                <c:pt idx="8">
                  <c:v>0.9738</c:v>
                </c:pt>
                <c:pt idx="9">
                  <c:v>0.96450000000000002</c:v>
                </c:pt>
                <c:pt idx="10">
                  <c:v>0.96130000000000004</c:v>
                </c:pt>
                <c:pt idx="11">
                  <c:v>0.95569999999999999</c:v>
                </c:pt>
                <c:pt idx="12">
                  <c:v>0.94720000000000004</c:v>
                </c:pt>
                <c:pt idx="13">
                  <c:v>0.94259999999999999</c:v>
                </c:pt>
                <c:pt idx="14">
                  <c:v>0.93589999999999995</c:v>
                </c:pt>
                <c:pt idx="15">
                  <c:v>0.93140000000000001</c:v>
                </c:pt>
                <c:pt idx="16">
                  <c:v>0.92620000000000002</c:v>
                </c:pt>
                <c:pt idx="17">
                  <c:v>0.91720000000000002</c:v>
                </c:pt>
                <c:pt idx="18">
                  <c:v>0.91479999999999995</c:v>
                </c:pt>
                <c:pt idx="19">
                  <c:v>0.91049999999999998</c:v>
                </c:pt>
                <c:pt idx="20">
                  <c:v>0.90629999999999999</c:v>
                </c:pt>
                <c:pt idx="21">
                  <c:v>0.89849999999999997</c:v>
                </c:pt>
                <c:pt idx="22">
                  <c:v>0.89500000000000002</c:v>
                </c:pt>
                <c:pt idx="23">
                  <c:v>0.88419999999999999</c:v>
                </c:pt>
                <c:pt idx="24">
                  <c:v>0.87309999999999999</c:v>
                </c:pt>
                <c:pt idx="25">
                  <c:v>0.86119999999999997</c:v>
                </c:pt>
                <c:pt idx="26">
                  <c:v>0.85399999999999998</c:v>
                </c:pt>
                <c:pt idx="27">
                  <c:v>0.84919999999999995</c:v>
                </c:pt>
                <c:pt idx="28">
                  <c:v>0.84430000000000005</c:v>
                </c:pt>
                <c:pt idx="29">
                  <c:v>0.83689999999999998</c:v>
                </c:pt>
                <c:pt idx="30">
                  <c:v>0.82799999999999996</c:v>
                </c:pt>
                <c:pt idx="31">
                  <c:v>0.81899999999999995</c:v>
                </c:pt>
                <c:pt idx="32">
                  <c:v>0.81200000000000006</c:v>
                </c:pt>
                <c:pt idx="33">
                  <c:v>0.80700000000000005</c:v>
                </c:pt>
                <c:pt idx="34">
                  <c:v>0.8</c:v>
                </c:pt>
                <c:pt idx="35">
                  <c:v>0.79569999999999996</c:v>
                </c:pt>
                <c:pt idx="36">
                  <c:v>0.7893</c:v>
                </c:pt>
                <c:pt idx="37">
                  <c:v>0.78339999999999999</c:v>
                </c:pt>
                <c:pt idx="38">
                  <c:v>0.77800000000000002</c:v>
                </c:pt>
                <c:pt idx="39">
                  <c:v>0.77080000000000004</c:v>
                </c:pt>
                <c:pt idx="40">
                  <c:v>0.76329999999999998</c:v>
                </c:pt>
                <c:pt idx="41">
                  <c:v>0.75860000000000005</c:v>
                </c:pt>
                <c:pt idx="42">
                  <c:v>0.751</c:v>
                </c:pt>
                <c:pt idx="43">
                  <c:v>0.74299999999999999</c:v>
                </c:pt>
                <c:pt idx="44">
                  <c:v>0.73499999999999999</c:v>
                </c:pt>
                <c:pt idx="45">
                  <c:v>0.71599999999999997</c:v>
                </c:pt>
                <c:pt idx="46">
                  <c:v>0.70089999999999997</c:v>
                </c:pt>
                <c:pt idx="47">
                  <c:v>0.69489999999999996</c:v>
                </c:pt>
                <c:pt idx="48">
                  <c:v>0.68</c:v>
                </c:pt>
                <c:pt idx="49">
                  <c:v>0.66900000000000004</c:v>
                </c:pt>
                <c:pt idx="50">
                  <c:v>0.65300000000000002</c:v>
                </c:pt>
                <c:pt idx="51">
                  <c:v>0.64119999999999999</c:v>
                </c:pt>
                <c:pt idx="52">
                  <c:v>0.63739999999999997</c:v>
                </c:pt>
                <c:pt idx="53">
                  <c:v>0.62560000000000004</c:v>
                </c:pt>
                <c:pt idx="54">
                  <c:v>0.61309999999999998</c:v>
                </c:pt>
                <c:pt idx="55">
                  <c:v>0.5927</c:v>
                </c:pt>
                <c:pt idx="56">
                  <c:v>0.58320000000000005</c:v>
                </c:pt>
                <c:pt idx="57">
                  <c:v>0.56950000000000001</c:v>
                </c:pt>
                <c:pt idx="58">
                  <c:v>0.55879999999999996</c:v>
                </c:pt>
                <c:pt idx="59">
                  <c:v>0.54500000000000004</c:v>
                </c:pt>
                <c:pt idx="60">
                  <c:v>0.53339999999999999</c:v>
                </c:pt>
                <c:pt idx="61">
                  <c:v>0.51690000000000003</c:v>
                </c:pt>
                <c:pt idx="62">
                  <c:v>0.4955</c:v>
                </c:pt>
                <c:pt idx="63">
                  <c:v>0.45710000000000001</c:v>
                </c:pt>
                <c:pt idx="64">
                  <c:v>0.43930000000000002</c:v>
                </c:pt>
                <c:pt idx="65">
                  <c:v>0.42480000000000001</c:v>
                </c:pt>
                <c:pt idx="66">
                  <c:v>0.41110000000000002</c:v>
                </c:pt>
                <c:pt idx="67">
                  <c:v>0.39929999999999999</c:v>
                </c:pt>
                <c:pt idx="68">
                  <c:v>0.37380000000000002</c:v>
                </c:pt>
                <c:pt idx="69">
                  <c:v>0.35349999999999998</c:v>
                </c:pt>
                <c:pt idx="70">
                  <c:v>0.30840000000000001</c:v>
                </c:pt>
                <c:pt idx="71">
                  <c:v>0.26950000000000002</c:v>
                </c:pt>
                <c:pt idx="72">
                  <c:v>0.19</c:v>
                </c:pt>
                <c:pt idx="73">
                  <c:v>0.1333</c:v>
                </c:pt>
                <c:pt idx="74">
                  <c:v>8.4500000000000006E-2</c:v>
                </c:pt>
                <c:pt idx="75">
                  <c:v>3.7600000000000001E-2</c:v>
                </c:pt>
              </c:numCache>
            </c:numRef>
          </c:xVal>
          <c:yVal>
            <c:numRef>
              <c:f>LCGCR2!$O$11:$O$86</c:f>
              <c:numCache>
                <c:formatCode>General</c:formatCode>
                <c:ptCount val="76"/>
                <c:pt idx="0">
                  <c:v>1</c:v>
                </c:pt>
                <c:pt idx="1">
                  <c:v>0.98140000000000005</c:v>
                </c:pt>
                <c:pt idx="2">
                  <c:v>0.96030000000000004</c:v>
                </c:pt>
                <c:pt idx="3">
                  <c:v>0.93339000000000005</c:v>
                </c:pt>
                <c:pt idx="4">
                  <c:v>0.9204</c:v>
                </c:pt>
                <c:pt idx="5">
                  <c:v>0.91020000000000001</c:v>
                </c:pt>
                <c:pt idx="6">
                  <c:v>0.89859999999999995</c:v>
                </c:pt>
                <c:pt idx="7">
                  <c:v>0.87860000000000005</c:v>
                </c:pt>
                <c:pt idx="8">
                  <c:v>0.86360000000000003</c:v>
                </c:pt>
                <c:pt idx="9">
                  <c:v>0.82289999999999996</c:v>
                </c:pt>
                <c:pt idx="10">
                  <c:v>0.80910000000000004</c:v>
                </c:pt>
                <c:pt idx="11">
                  <c:v>0.78480000000000005</c:v>
                </c:pt>
                <c:pt idx="12">
                  <c:v>0.75019999999999998</c:v>
                </c:pt>
                <c:pt idx="13">
                  <c:v>0.73309999999999997</c:v>
                </c:pt>
                <c:pt idx="14">
                  <c:v>0.71</c:v>
                </c:pt>
                <c:pt idx="15">
                  <c:v>0.69430000000000003</c:v>
                </c:pt>
                <c:pt idx="16">
                  <c:v>0.67700000000000005</c:v>
                </c:pt>
                <c:pt idx="17">
                  <c:v>0.64759999999999995</c:v>
                </c:pt>
                <c:pt idx="18">
                  <c:v>0.63970000000000005</c:v>
                </c:pt>
                <c:pt idx="19">
                  <c:v>0.62660000000000005</c:v>
                </c:pt>
                <c:pt idx="20">
                  <c:v>0.61439999999999995</c:v>
                </c:pt>
                <c:pt idx="21">
                  <c:v>0.59199999999999997</c:v>
                </c:pt>
                <c:pt idx="22">
                  <c:v>0.58299999999999996</c:v>
                </c:pt>
                <c:pt idx="23">
                  <c:v>0.55559999999999998</c:v>
                </c:pt>
                <c:pt idx="24">
                  <c:v>0.52769999999999995</c:v>
                </c:pt>
                <c:pt idx="25">
                  <c:v>0.49780000000000002</c:v>
                </c:pt>
                <c:pt idx="26">
                  <c:v>0.47970000000000002</c:v>
                </c:pt>
                <c:pt idx="27">
                  <c:v>0.46829999999999999</c:v>
                </c:pt>
                <c:pt idx="28">
                  <c:v>0.45710000000000001</c:v>
                </c:pt>
                <c:pt idx="29">
                  <c:v>0.44130000000000003</c:v>
                </c:pt>
                <c:pt idx="30">
                  <c:v>0.42299999999999999</c:v>
                </c:pt>
                <c:pt idx="31">
                  <c:v>0.40400000000000003</c:v>
                </c:pt>
                <c:pt idx="32">
                  <c:v>0.39</c:v>
                </c:pt>
                <c:pt idx="33">
                  <c:v>0.379</c:v>
                </c:pt>
                <c:pt idx="34">
                  <c:v>0.36499999999999999</c:v>
                </c:pt>
                <c:pt idx="35">
                  <c:v>0.3574</c:v>
                </c:pt>
                <c:pt idx="36">
                  <c:v>0.34539999999999998</c:v>
                </c:pt>
                <c:pt idx="37">
                  <c:v>0.33489999999999998</c:v>
                </c:pt>
                <c:pt idx="38">
                  <c:v>0.32640000000000002</c:v>
                </c:pt>
                <c:pt idx="39">
                  <c:v>0.31580000000000003</c:v>
                </c:pt>
                <c:pt idx="40">
                  <c:v>0.30530000000000002</c:v>
                </c:pt>
                <c:pt idx="41">
                  <c:v>0.29880000000000001</c:v>
                </c:pt>
                <c:pt idx="42">
                  <c:v>0.28939999999999999</c:v>
                </c:pt>
                <c:pt idx="43">
                  <c:v>0.28000000000000003</c:v>
                </c:pt>
                <c:pt idx="44">
                  <c:v>0.27100000000000002</c:v>
                </c:pt>
                <c:pt idx="45">
                  <c:v>0.251</c:v>
                </c:pt>
                <c:pt idx="46">
                  <c:v>0.2351</c:v>
                </c:pt>
                <c:pt idx="47">
                  <c:v>0.2288</c:v>
                </c:pt>
                <c:pt idx="48">
                  <c:v>0.21329999999999999</c:v>
                </c:pt>
                <c:pt idx="49">
                  <c:v>0.20399999999999999</c:v>
                </c:pt>
                <c:pt idx="50">
                  <c:v>0.18870000000000001</c:v>
                </c:pt>
                <c:pt idx="51">
                  <c:v>0.17879999999999999</c:v>
                </c:pt>
                <c:pt idx="52">
                  <c:v>0.17549999999999999</c:v>
                </c:pt>
                <c:pt idx="53">
                  <c:v>0.1658</c:v>
                </c:pt>
                <c:pt idx="54">
                  <c:v>0.15590000000000001</c:v>
                </c:pt>
                <c:pt idx="55">
                  <c:v>0.1406</c:v>
                </c:pt>
                <c:pt idx="56">
                  <c:v>0.13370000000000001</c:v>
                </c:pt>
                <c:pt idx="57">
                  <c:v>0.1242</c:v>
                </c:pt>
                <c:pt idx="58">
                  <c:v>0.1168</c:v>
                </c:pt>
                <c:pt idx="59">
                  <c:v>0.108</c:v>
                </c:pt>
                <c:pt idx="60">
                  <c:v>0.10059999999999999</c:v>
                </c:pt>
                <c:pt idx="61">
                  <c:v>9.1600000000000001E-2</c:v>
                </c:pt>
                <c:pt idx="62">
                  <c:v>8.0299999999999996E-2</c:v>
                </c:pt>
                <c:pt idx="63">
                  <c:v>6.0100000000000001E-2</c:v>
                </c:pt>
                <c:pt idx="64">
                  <c:v>5.11E-2</c:v>
                </c:pt>
                <c:pt idx="65">
                  <c:v>4.3900000000000002E-2</c:v>
                </c:pt>
                <c:pt idx="66">
                  <c:v>3.9300000000000002E-2</c:v>
                </c:pt>
                <c:pt idx="67">
                  <c:v>3.5499999999999997E-2</c:v>
                </c:pt>
                <c:pt idx="68">
                  <c:v>2.8299999999999999E-2</c:v>
                </c:pt>
                <c:pt idx="69">
                  <c:v>2.3199999999999998E-2</c:v>
                </c:pt>
                <c:pt idx="70">
                  <c:v>1.8499999999999999E-2</c:v>
                </c:pt>
                <c:pt idx="71">
                  <c:v>1.5100000000000001E-2</c:v>
                </c:pt>
                <c:pt idx="72">
                  <c:v>9.2999999999999992E-3</c:v>
                </c:pt>
                <c:pt idx="73">
                  <c:v>5.7999999999999996E-3</c:v>
                </c:pt>
                <c:pt idx="74">
                  <c:v>3.5000000000000001E-3</c:v>
                </c:pt>
                <c:pt idx="75">
                  <c:v>1.2999999999999999E-3</c:v>
                </c:pt>
              </c:numCache>
            </c:numRef>
          </c:yVal>
        </c:ser>
        <c:axId val="51414528"/>
        <c:axId val="51416064"/>
      </c:scatterChart>
      <c:valAx>
        <c:axId val="51414528"/>
        <c:scaling>
          <c:orientation val="minMax"/>
        </c:scaling>
        <c:axPos val="b"/>
        <c:numFmt formatCode="General" sourceLinked="1"/>
        <c:tickLblPos val="nextTo"/>
        <c:crossAx val="51416064"/>
        <c:crosses val="autoZero"/>
        <c:crossBetween val="midCat"/>
      </c:valAx>
      <c:valAx>
        <c:axId val="51416064"/>
        <c:scaling>
          <c:orientation val="minMax"/>
        </c:scaling>
        <c:axPos val="l"/>
        <c:majorGridlines/>
        <c:numFmt formatCode="General" sourceLinked="1"/>
        <c:tickLblPos val="nextTo"/>
        <c:crossAx val="514145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91</xdr:row>
      <xdr:rowOff>152400</xdr:rowOff>
    </xdr:from>
    <xdr:to>
      <xdr:col>10</xdr:col>
      <xdr:colOff>209550</xdr:colOff>
      <xdr:row>118</xdr:row>
      <xdr:rowOff>66675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2"/>
  <sheetViews>
    <sheetView tabSelected="1" topLeftCell="E1" workbookViewId="0">
      <selection activeCell="K14" sqref="K14"/>
    </sheetView>
  </sheetViews>
  <sheetFormatPr defaultRowHeight="12.75"/>
  <cols>
    <col min="1" max="1" width="18" customWidth="1"/>
    <col min="2" max="2" width="17.42578125" customWidth="1"/>
    <col min="3" max="3" width="14" customWidth="1"/>
    <col min="4" max="4" width="5.7109375" customWidth="1"/>
    <col min="5" max="5" width="14.140625" customWidth="1"/>
    <col min="6" max="6" width="11.42578125" customWidth="1"/>
    <col min="7" max="7" width="16.28515625" customWidth="1"/>
    <col min="8" max="8" width="13.28515625" customWidth="1"/>
    <col min="9" max="9" width="11.42578125" customWidth="1"/>
    <col min="10" max="10" width="13.5703125" customWidth="1"/>
    <col min="11" max="11" width="14.5703125" customWidth="1"/>
    <col min="12" max="12" width="13.28515625" customWidth="1"/>
    <col min="13" max="13" width="3" customWidth="1"/>
    <col min="14" max="14" width="0.28515625" customWidth="1"/>
    <col min="15" max="15" width="0.140625" customWidth="1"/>
    <col min="16" max="16" width="9.140625" customWidth="1"/>
  </cols>
  <sheetData>
    <row r="1" spans="1:20" s="4" customFormat="1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9"/>
      <c r="N1" s="29"/>
      <c r="O1" s="29"/>
      <c r="P1" s="29"/>
      <c r="Q1" s="5"/>
      <c r="R1" s="5"/>
      <c r="S1" s="5"/>
      <c r="T1" s="5"/>
    </row>
    <row r="2" spans="1:20" ht="24" customHeight="1">
      <c r="A2" s="34" t="s">
        <v>105</v>
      </c>
      <c r="B2" s="34"/>
      <c r="C2" s="34"/>
      <c r="D2" s="34"/>
      <c r="E2" s="34"/>
      <c r="F2" s="34"/>
      <c r="G2" s="34"/>
      <c r="H2" s="34"/>
      <c r="I2" s="14"/>
      <c r="J2" s="14"/>
      <c r="K2" s="14"/>
      <c r="L2" s="14"/>
      <c r="M2" s="30"/>
      <c r="N2" s="14"/>
      <c r="O2" s="14"/>
      <c r="P2" s="14"/>
      <c r="Q2" s="3"/>
      <c r="R2" s="3"/>
      <c r="S2" s="3"/>
      <c r="T2" s="3"/>
    </row>
    <row r="3" spans="1:20" s="1" customFormat="1" ht="27" customHeight="1">
      <c r="A3" s="35" t="s">
        <v>100</v>
      </c>
      <c r="B3" s="36"/>
      <c r="C3" s="36"/>
      <c r="D3" s="36"/>
      <c r="E3" s="36"/>
      <c r="F3" s="36"/>
      <c r="G3" s="36"/>
      <c r="H3" s="11"/>
      <c r="I3" s="11"/>
      <c r="J3" s="9"/>
      <c r="K3" s="9"/>
      <c r="L3" s="9"/>
      <c r="M3" s="31"/>
      <c r="N3" s="32"/>
      <c r="O3" s="32"/>
      <c r="P3" s="32"/>
      <c r="Q3" s="6"/>
      <c r="R3" s="6"/>
      <c r="S3" s="6"/>
      <c r="T3" s="6"/>
    </row>
    <row r="4" spans="1:20" ht="15.75">
      <c r="A4" s="12"/>
      <c r="B4" s="12"/>
      <c r="C4" s="12"/>
      <c r="D4" s="12"/>
      <c r="E4" s="12"/>
      <c r="F4" s="12"/>
      <c r="G4" s="12"/>
      <c r="H4" s="12"/>
      <c r="I4" s="12"/>
      <c r="J4" s="10"/>
      <c r="K4" s="10"/>
      <c r="L4" s="10"/>
      <c r="M4" s="30"/>
      <c r="N4" s="14"/>
      <c r="O4" s="14"/>
      <c r="P4" s="14"/>
      <c r="Q4" s="3"/>
      <c r="R4" s="3"/>
      <c r="S4" s="3"/>
      <c r="T4" s="3"/>
    </row>
    <row r="5" spans="1:20" s="2" customFormat="1" ht="20.45" customHeight="1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9"/>
      <c r="Q5" s="7"/>
      <c r="R5" s="7"/>
      <c r="S5" s="7"/>
      <c r="T5" s="7"/>
    </row>
    <row r="6" spans="1:20" ht="15.75">
      <c r="A6" s="26"/>
      <c r="B6" s="26"/>
      <c r="C6" s="26"/>
      <c r="D6" s="26"/>
      <c r="E6" s="26" t="s">
        <v>0</v>
      </c>
      <c r="F6" s="26"/>
      <c r="G6" s="26"/>
      <c r="H6" s="26" t="s">
        <v>8</v>
      </c>
      <c r="I6" s="26"/>
      <c r="J6" s="15"/>
      <c r="K6" s="15"/>
      <c r="L6" s="15"/>
      <c r="M6" s="30"/>
      <c r="N6" s="14"/>
      <c r="O6" s="14"/>
      <c r="P6" s="14"/>
      <c r="Q6" s="3"/>
      <c r="R6" s="3"/>
      <c r="S6" s="3"/>
      <c r="T6" s="3"/>
    </row>
    <row r="7" spans="1:20" ht="15.75">
      <c r="A7" s="26"/>
      <c r="B7" s="28" t="s">
        <v>1</v>
      </c>
      <c r="C7" s="26" t="s">
        <v>1</v>
      </c>
      <c r="D7" s="26" t="s">
        <v>6</v>
      </c>
      <c r="E7" s="28" t="s">
        <v>3</v>
      </c>
      <c r="F7" s="26" t="s">
        <v>3</v>
      </c>
      <c r="G7" s="26"/>
      <c r="H7" s="26" t="s">
        <v>2</v>
      </c>
      <c r="I7" s="26"/>
      <c r="J7" s="15"/>
      <c r="K7" s="15"/>
      <c r="L7" s="15"/>
      <c r="M7" s="30"/>
      <c r="N7" s="14"/>
      <c r="O7" s="14"/>
      <c r="P7" s="14"/>
      <c r="Q7" s="3"/>
      <c r="R7" s="3"/>
      <c r="S7" s="3"/>
      <c r="T7" s="3"/>
    </row>
    <row r="8" spans="1:20" ht="15.75">
      <c r="A8" s="26" t="s">
        <v>99</v>
      </c>
      <c r="B8" s="26" t="s">
        <v>0</v>
      </c>
      <c r="C8" s="26" t="s">
        <v>2</v>
      </c>
      <c r="D8" s="26" t="s">
        <v>7</v>
      </c>
      <c r="E8" s="28" t="s">
        <v>4</v>
      </c>
      <c r="F8" s="26" t="s">
        <v>5</v>
      </c>
      <c r="G8" s="26"/>
      <c r="H8" s="27" t="s">
        <v>1</v>
      </c>
      <c r="I8" s="27" t="s">
        <v>9</v>
      </c>
      <c r="J8" s="15"/>
      <c r="K8" s="15"/>
      <c r="L8" s="15"/>
      <c r="M8" s="30"/>
      <c r="N8" s="14"/>
      <c r="O8" s="14"/>
      <c r="P8" s="14"/>
      <c r="Q8" s="3"/>
      <c r="R8" s="3"/>
      <c r="S8" s="3"/>
      <c r="T8" s="3"/>
    </row>
    <row r="9" spans="1:20" ht="27.75">
      <c r="A9" s="16" t="s">
        <v>0</v>
      </c>
      <c r="B9" s="15"/>
      <c r="C9" s="17" t="s">
        <v>101</v>
      </c>
      <c r="D9" s="16"/>
      <c r="E9" s="16"/>
      <c r="F9" s="16" t="s">
        <v>102</v>
      </c>
      <c r="G9" s="16" t="s">
        <v>107</v>
      </c>
      <c r="H9" s="16" t="s">
        <v>103</v>
      </c>
      <c r="I9" s="16" t="s">
        <v>104</v>
      </c>
      <c r="J9" s="16" t="s">
        <v>106</v>
      </c>
      <c r="K9" s="16" t="s">
        <v>108</v>
      </c>
      <c r="L9" s="16" t="s">
        <v>109</v>
      </c>
      <c r="M9" s="30"/>
      <c r="N9" s="14"/>
      <c r="O9" s="14"/>
      <c r="P9" s="14"/>
      <c r="Q9" s="3"/>
      <c r="R9" s="3"/>
      <c r="S9" s="3"/>
      <c r="T9" s="3"/>
    </row>
    <row r="10" spans="1:20" ht="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30"/>
      <c r="N10" s="14"/>
      <c r="O10" s="14"/>
      <c r="P10" s="14"/>
      <c r="Q10" s="3"/>
      <c r="R10" s="3"/>
      <c r="S10" s="3"/>
      <c r="T10" s="3"/>
    </row>
    <row r="11" spans="1:20" ht="15.75">
      <c r="A11" s="19" t="s">
        <v>22</v>
      </c>
      <c r="B11" s="20">
        <v>243987</v>
      </c>
      <c r="C11" s="21">
        <f>B11/B88</f>
        <v>1.8563751051399603E-2</v>
      </c>
      <c r="D11" s="14">
        <v>1</v>
      </c>
      <c r="E11" s="22">
        <v>255.16</v>
      </c>
      <c r="F11" s="23">
        <f>E11/E88</f>
        <v>2.290111003428704E-3</v>
      </c>
      <c r="G11" s="21">
        <f t="shared" ref="G11:G58" si="0">C11-F11</f>
        <v>1.62736400479709E-2</v>
      </c>
      <c r="H11" s="21">
        <f t="shared" ref="H11:H42" si="1">H12+C11</f>
        <v>1</v>
      </c>
      <c r="I11" s="23">
        <f t="shared" ref="I11:I42" si="2">I12+F11</f>
        <v>1.0000000000000002</v>
      </c>
      <c r="J11" s="21">
        <f t="shared" ref="J11:J42" si="3">H11-I11</f>
        <v>0</v>
      </c>
      <c r="K11" s="23">
        <f>H12*I11</f>
        <v>0.9814362489486006</v>
      </c>
      <c r="L11" s="23">
        <f>I12*H11</f>
        <v>0.99770988899657143</v>
      </c>
      <c r="M11" s="30">
        <v>1</v>
      </c>
      <c r="N11" s="14">
        <v>1</v>
      </c>
      <c r="O11" s="30">
        <v>1</v>
      </c>
      <c r="P11" s="14"/>
      <c r="Q11" s="3"/>
      <c r="R11" s="3"/>
      <c r="S11" s="3"/>
      <c r="T11" s="3"/>
    </row>
    <row r="12" spans="1:20" ht="15.75">
      <c r="A12" s="19" t="s">
        <v>23</v>
      </c>
      <c r="B12" s="20">
        <v>278092</v>
      </c>
      <c r="C12" s="21">
        <f>B12/B88</f>
        <v>2.1158629998261458E-2</v>
      </c>
      <c r="D12" s="14">
        <v>2</v>
      </c>
      <c r="E12" s="22">
        <v>429.07</v>
      </c>
      <c r="F12" s="23">
        <f>E12/E88</f>
        <v>3.8509873343829525E-3</v>
      </c>
      <c r="G12" s="21">
        <f t="shared" si="0"/>
        <v>1.7307642663878506E-2</v>
      </c>
      <c r="H12" s="21">
        <f t="shared" si="1"/>
        <v>0.98143624894860038</v>
      </c>
      <c r="I12" s="23">
        <f t="shared" si="2"/>
        <v>0.99770988899657143</v>
      </c>
      <c r="J12" s="21">
        <f t="shared" si="3"/>
        <v>-1.627364004797105E-2</v>
      </c>
      <c r="K12" s="23">
        <f t="shared" ref="K12:K75" si="4">H13*I12</f>
        <v>0.95807847660883461</v>
      </c>
      <c r="L12" s="23">
        <f>I13*H12</f>
        <v>0.97540915243151416</v>
      </c>
      <c r="M12" s="14">
        <v>0.98140000000000005</v>
      </c>
      <c r="N12" s="14">
        <v>0.99770000000000003</v>
      </c>
      <c r="O12" s="14">
        <v>0.98140000000000005</v>
      </c>
      <c r="P12" s="14"/>
      <c r="Q12" s="3"/>
      <c r="R12" s="3"/>
      <c r="S12" s="3"/>
      <c r="T12" s="3"/>
    </row>
    <row r="13" spans="1:20" ht="15.75">
      <c r="A13" s="19" t="s">
        <v>24</v>
      </c>
      <c r="B13" s="20">
        <v>347123</v>
      </c>
      <c r="C13" s="21">
        <f>B13/B88</f>
        <v>2.6410853677511441E-2</v>
      </c>
      <c r="D13" s="14">
        <v>3</v>
      </c>
      <c r="E13" s="22">
        <v>567.03</v>
      </c>
      <c r="F13" s="23">
        <f>E13/E88</f>
        <v>5.0892053702546562E-3</v>
      </c>
      <c r="G13" s="21">
        <f t="shared" si="0"/>
        <v>2.1321648307256785E-2</v>
      </c>
      <c r="H13" s="21">
        <f t="shared" si="1"/>
        <v>0.96027761895033892</v>
      </c>
      <c r="I13" s="23">
        <f t="shared" si="2"/>
        <v>0.99385890166218849</v>
      </c>
      <c r="J13" s="21">
        <f t="shared" si="3"/>
        <v>-3.3581282711849569E-2</v>
      </c>
      <c r="K13" s="23">
        <f t="shared" si="4"/>
        <v>0.92813179763287312</v>
      </c>
      <c r="L13" s="23">
        <f t="shared" ref="L13:L63" si="5">I14*H13</f>
        <v>0.94949340964546791</v>
      </c>
      <c r="M13" s="14">
        <v>0.96030000000000004</v>
      </c>
      <c r="N13" s="14">
        <v>0.99390000000000001</v>
      </c>
      <c r="O13" s="14">
        <v>0.96030000000000004</v>
      </c>
      <c r="P13" s="14"/>
      <c r="Q13" s="3"/>
      <c r="R13" s="3"/>
      <c r="S13" s="3"/>
      <c r="T13" s="3"/>
    </row>
    <row r="14" spans="1:20" ht="15.75">
      <c r="A14" s="19" t="s">
        <v>25</v>
      </c>
      <c r="B14" s="20">
        <v>176500</v>
      </c>
      <c r="C14" s="21">
        <f>B14/B88</f>
        <v>1.3429002613139347E-2</v>
      </c>
      <c r="D14" s="14">
        <v>4</v>
      </c>
      <c r="E14" s="22">
        <v>301.10000000000002</v>
      </c>
      <c r="F14" s="23">
        <f>E14/E88</f>
        <v>2.7024315062407229E-3</v>
      </c>
      <c r="G14" s="21">
        <f t="shared" si="0"/>
        <v>1.0726571106898624E-2</v>
      </c>
      <c r="H14" s="21">
        <f t="shared" si="1"/>
        <v>0.93386676527282753</v>
      </c>
      <c r="I14" s="23">
        <f t="shared" si="2"/>
        <v>0.98876969629193379</v>
      </c>
      <c r="J14" s="21">
        <f t="shared" si="3"/>
        <v>-5.490293101910626E-2</v>
      </c>
      <c r="K14" s="23">
        <f t="shared" si="4"/>
        <v>0.91010096704064691</v>
      </c>
      <c r="L14" s="23">
        <f t="shared" si="5"/>
        <v>0.92085544690683985</v>
      </c>
      <c r="M14" s="14">
        <v>0.93339000000000005</v>
      </c>
      <c r="N14" s="14">
        <v>0.98770000000000002</v>
      </c>
      <c r="O14" s="14">
        <v>0.93339000000000005</v>
      </c>
      <c r="P14" s="14"/>
      <c r="Q14" s="3"/>
      <c r="R14" s="3"/>
      <c r="S14" s="3"/>
      <c r="T14" s="3"/>
    </row>
    <row r="15" spans="1:20" ht="15.75">
      <c r="A15" s="19" t="s">
        <v>26</v>
      </c>
      <c r="B15" s="20">
        <v>134284</v>
      </c>
      <c r="C15" s="21">
        <f>B15/B88</f>
        <v>1.021699822607821E-2</v>
      </c>
      <c r="D15" s="14">
        <v>5</v>
      </c>
      <c r="E15" s="22">
        <v>243.75</v>
      </c>
      <c r="F15" s="23">
        <f>E15/E88</f>
        <v>2.1877040174233683E-3</v>
      </c>
      <c r="G15" s="21">
        <f t="shared" si="0"/>
        <v>8.029294208654841E-3</v>
      </c>
      <c r="H15" s="21">
        <f t="shared" si="1"/>
        <v>0.92043776265968813</v>
      </c>
      <c r="I15" s="23">
        <f t="shared" si="2"/>
        <v>0.98606726478569307</v>
      </c>
      <c r="J15" s="21">
        <f t="shared" si="3"/>
        <v>-6.5629502126004935E-2</v>
      </c>
      <c r="K15" s="23">
        <f t="shared" si="4"/>
        <v>0.89753889953619237</v>
      </c>
      <c r="L15" s="23">
        <f t="shared" si="5"/>
        <v>0.90559990164014281</v>
      </c>
      <c r="M15" s="14">
        <v>0.9204</v>
      </c>
      <c r="N15" s="14">
        <v>0.98609999999999998</v>
      </c>
      <c r="O15" s="14">
        <v>0.9204</v>
      </c>
      <c r="P15" s="14"/>
      <c r="Q15" s="3"/>
      <c r="R15" s="3"/>
      <c r="S15" s="3"/>
      <c r="T15" s="3"/>
    </row>
    <row r="16" spans="1:20" ht="15.75">
      <c r="A16" s="19" t="s">
        <v>27</v>
      </c>
      <c r="B16" s="20">
        <v>152727</v>
      </c>
      <c r="C16" s="21">
        <f>B16/B88</f>
        <v>1.1620233892900471E-2</v>
      </c>
      <c r="D16" s="14">
        <v>6</v>
      </c>
      <c r="E16" s="22">
        <v>277.5</v>
      </c>
      <c r="F16" s="23">
        <f>E16/E88</f>
        <v>2.4906168813742962E-3</v>
      </c>
      <c r="G16" s="21">
        <f t="shared" si="0"/>
        <v>9.1296170115261754E-3</v>
      </c>
      <c r="H16" s="21">
        <f t="shared" si="1"/>
        <v>0.91022076443360989</v>
      </c>
      <c r="I16" s="23">
        <f t="shared" si="2"/>
        <v>0.98387956076826966</v>
      </c>
      <c r="J16" s="21">
        <f t="shared" si="3"/>
        <v>-7.3658796334659771E-2</v>
      </c>
      <c r="K16" s="23">
        <f t="shared" si="4"/>
        <v>0.88411469529452724</v>
      </c>
      <c r="L16" s="23">
        <f t="shared" si="5"/>
        <v>0.89328059471142296</v>
      </c>
      <c r="M16" s="14">
        <v>0.91020000000000001</v>
      </c>
      <c r="N16" s="14">
        <v>0.98340000000000005</v>
      </c>
      <c r="O16" s="14">
        <v>0.91020000000000001</v>
      </c>
      <c r="P16" s="14"/>
      <c r="Q16" s="3"/>
      <c r="R16" s="3"/>
      <c r="S16" s="3"/>
      <c r="T16" s="3"/>
    </row>
    <row r="17" spans="1:24" ht="15.75">
      <c r="A17" s="19" t="s">
        <v>28</v>
      </c>
      <c r="B17" s="20">
        <v>262614</v>
      </c>
      <c r="C17" s="21">
        <f>B17/B88</f>
        <v>1.9980986358339808E-2</v>
      </c>
      <c r="D17" s="14">
        <v>7</v>
      </c>
      <c r="E17" s="22">
        <v>481.25</v>
      </c>
      <c r="F17" s="23">
        <f>E17/E88</f>
        <v>4.3193130600410095E-3</v>
      </c>
      <c r="G17" s="21">
        <f t="shared" si="0"/>
        <v>1.56616732982988E-2</v>
      </c>
      <c r="H17" s="21">
        <f t="shared" si="1"/>
        <v>0.89860053054070943</v>
      </c>
      <c r="I17" s="23">
        <f t="shared" si="2"/>
        <v>0.98138894388689535</v>
      </c>
      <c r="J17" s="21">
        <f t="shared" si="3"/>
        <v>-8.2788413346185918E-2</v>
      </c>
      <c r="K17" s="23">
        <f t="shared" si="4"/>
        <v>0.86226750654352113</v>
      </c>
      <c r="L17" s="23">
        <f t="shared" si="5"/>
        <v>0.87799528863622645</v>
      </c>
      <c r="M17" s="14">
        <v>0.89859999999999995</v>
      </c>
      <c r="N17" s="14">
        <v>0.98140000000000005</v>
      </c>
      <c r="O17" s="14">
        <v>0.89859999999999995</v>
      </c>
      <c r="P17" s="14"/>
      <c r="Q17" s="3"/>
      <c r="R17" s="3"/>
      <c r="S17" s="3"/>
      <c r="T17" s="3"/>
    </row>
    <row r="18" spans="1:24" ht="15.75">
      <c r="A18" s="19" t="s">
        <v>29</v>
      </c>
      <c r="B18" s="20">
        <v>197569</v>
      </c>
      <c r="C18" s="21">
        <f>B18/B88</f>
        <v>1.5032037491644916E-2</v>
      </c>
      <c r="D18" s="14">
        <v>8</v>
      </c>
      <c r="E18" s="22">
        <v>364.07</v>
      </c>
      <c r="F18" s="23">
        <f>E18/E88</f>
        <v>3.2675995964033876E-3</v>
      </c>
      <c r="G18" s="21">
        <f t="shared" si="0"/>
        <v>1.1764437895241528E-2</v>
      </c>
      <c r="H18" s="21">
        <f t="shared" si="1"/>
        <v>0.87861954418236965</v>
      </c>
      <c r="I18" s="23">
        <f t="shared" si="2"/>
        <v>0.97706963082685439</v>
      </c>
      <c r="J18" s="21">
        <f t="shared" si="3"/>
        <v>-9.8450086644484736E-2</v>
      </c>
      <c r="K18" s="23">
        <f t="shared" si="4"/>
        <v>0.84378512634899006</v>
      </c>
      <c r="L18" s="23">
        <f t="shared" si="5"/>
        <v>0.85560149680356445</v>
      </c>
      <c r="M18" s="14">
        <v>0.87860000000000005</v>
      </c>
      <c r="N18" s="14">
        <v>0.97709999999999997</v>
      </c>
      <c r="O18" s="14">
        <v>0.87860000000000005</v>
      </c>
      <c r="P18" s="14"/>
      <c r="Q18" s="3"/>
      <c r="R18" s="3"/>
      <c r="S18" s="3"/>
      <c r="T18" s="3"/>
    </row>
    <row r="19" spans="1:24" ht="15.75">
      <c r="A19" s="19" t="s">
        <v>30</v>
      </c>
      <c r="B19" s="20">
        <v>535057</v>
      </c>
      <c r="C19" s="21">
        <f>B19/B88</f>
        <v>4.0709812187980171E-2</v>
      </c>
      <c r="D19" s="14">
        <v>9</v>
      </c>
      <c r="E19" s="24">
        <v>1035.47</v>
      </c>
      <c r="F19" s="23">
        <f>E19/E88</f>
        <v>9.2935461699338463E-3</v>
      </c>
      <c r="G19" s="21">
        <f t="shared" si="0"/>
        <v>3.1416266018046327E-2</v>
      </c>
      <c r="H19" s="21">
        <f t="shared" si="1"/>
        <v>0.8635875066907247</v>
      </c>
      <c r="I19" s="23">
        <f t="shared" si="2"/>
        <v>0.97380203123045095</v>
      </c>
      <c r="J19" s="21">
        <f t="shared" si="3"/>
        <v>-0.11021452453972624</v>
      </c>
      <c r="K19" s="23">
        <f t="shared" si="4"/>
        <v>0.80131997036100311</v>
      </c>
      <c r="L19" s="23">
        <f t="shared" si="5"/>
        <v>0.83293747779546012</v>
      </c>
      <c r="M19" s="14">
        <v>0.86360000000000003</v>
      </c>
      <c r="N19" s="14">
        <v>0.9738</v>
      </c>
      <c r="O19" s="14">
        <v>0.86360000000000003</v>
      </c>
      <c r="P19" s="14"/>
      <c r="Q19" s="3"/>
      <c r="R19" s="3"/>
      <c r="S19" s="3"/>
      <c r="T19" s="3"/>
    </row>
    <row r="20" spans="1:24" ht="31.5">
      <c r="A20" s="19" t="s">
        <v>31</v>
      </c>
      <c r="B20" s="20">
        <v>180825</v>
      </c>
      <c r="C20" s="21">
        <f>B20/B88</f>
        <v>1.3758070240911741E-2</v>
      </c>
      <c r="D20" s="14">
        <v>10</v>
      </c>
      <c r="E20" s="22">
        <v>351.25</v>
      </c>
      <c r="F20" s="23">
        <f>E20/E88</f>
        <v>3.1525375840818796E-3</v>
      </c>
      <c r="G20" s="21">
        <f t="shared" si="0"/>
        <v>1.0605532656829862E-2</v>
      </c>
      <c r="H20" s="21">
        <f t="shared" si="1"/>
        <v>0.82287769450274451</v>
      </c>
      <c r="I20" s="23">
        <f t="shared" si="2"/>
        <v>0.96450848506051712</v>
      </c>
      <c r="J20" s="21">
        <f t="shared" si="3"/>
        <v>-0.14163079055777261</v>
      </c>
      <c r="K20" s="23">
        <f t="shared" si="4"/>
        <v>0.78040274302951518</v>
      </c>
      <c r="L20" s="23">
        <f t="shared" si="5"/>
        <v>0.79107836565591061</v>
      </c>
      <c r="M20" s="14">
        <v>0.82289999999999996</v>
      </c>
      <c r="N20" s="14">
        <v>0.96450000000000002</v>
      </c>
      <c r="O20" s="14">
        <v>0.82289999999999996</v>
      </c>
      <c r="P20" s="14"/>
      <c r="Q20" s="3"/>
      <c r="R20" s="3"/>
      <c r="S20" s="3"/>
      <c r="T20" s="3"/>
    </row>
    <row r="21" spans="1:24" ht="15.75">
      <c r="A21" s="19" t="s">
        <v>32</v>
      </c>
      <c r="B21" s="20">
        <v>319898</v>
      </c>
      <c r="C21" s="21">
        <f>B21/B88</f>
        <v>2.4339439535059779E-2</v>
      </c>
      <c r="D21" s="14">
        <v>11</v>
      </c>
      <c r="E21" s="22">
        <v>632.66</v>
      </c>
      <c r="F21" s="23">
        <f>E21/E88</f>
        <v>5.6782474816946382E-3</v>
      </c>
      <c r="G21" s="21">
        <f t="shared" si="0"/>
        <v>1.8661192053365139E-2</v>
      </c>
      <c r="H21" s="21">
        <f t="shared" si="1"/>
        <v>0.80911962426183281</v>
      </c>
      <c r="I21" s="23">
        <f t="shared" si="2"/>
        <v>0.96135594747643527</v>
      </c>
      <c r="J21" s="21">
        <f t="shared" si="3"/>
        <v>-0.15223632321460245</v>
      </c>
      <c r="K21" s="23">
        <f t="shared" si="4"/>
        <v>0.75445309804873872</v>
      </c>
      <c r="L21" s="23">
        <f t="shared" si="5"/>
        <v>0.77325758153515711</v>
      </c>
      <c r="M21" s="14">
        <v>0.80910000000000004</v>
      </c>
      <c r="N21" s="14">
        <v>0.96130000000000004</v>
      </c>
      <c r="O21" s="14">
        <v>0.80910000000000004</v>
      </c>
      <c r="P21" s="14"/>
      <c r="Q21" s="3"/>
      <c r="R21" s="3"/>
      <c r="S21" s="3"/>
      <c r="T21" s="3"/>
    </row>
    <row r="22" spans="1:24" ht="15.75">
      <c r="A22" s="19" t="s">
        <v>33</v>
      </c>
      <c r="B22" s="20">
        <v>454078</v>
      </c>
      <c r="C22" s="21">
        <f>B22/B88</f>
        <v>3.4548524921071321E-2</v>
      </c>
      <c r="D22" s="14">
        <v>12</v>
      </c>
      <c r="E22" s="22">
        <v>942.35</v>
      </c>
      <c r="F22" s="23">
        <f>E22/E88</f>
        <v>8.4577759213083532E-3</v>
      </c>
      <c r="G22" s="21">
        <f t="shared" si="0"/>
        <v>2.6090748999762967E-2</v>
      </c>
      <c r="H22" s="21">
        <f t="shared" si="1"/>
        <v>0.78478018472677302</v>
      </c>
      <c r="I22" s="23">
        <f t="shared" si="2"/>
        <v>0.95567769999474061</v>
      </c>
      <c r="J22" s="21">
        <f t="shared" si="3"/>
        <v>-0.17089751526796759</v>
      </c>
      <c r="K22" s="23">
        <f t="shared" si="4"/>
        <v>0.71697966710634975</v>
      </c>
      <c r="L22" s="23">
        <f t="shared" si="5"/>
        <v>0.74335942699122803</v>
      </c>
      <c r="M22" s="14">
        <v>0.78480000000000005</v>
      </c>
      <c r="N22" s="14">
        <v>0.95569999999999999</v>
      </c>
      <c r="O22" s="14">
        <v>0.78480000000000005</v>
      </c>
      <c r="P22" s="14"/>
      <c r="Q22" s="3"/>
      <c r="R22" s="3"/>
      <c r="S22" s="3"/>
      <c r="T22" s="3"/>
    </row>
    <row r="23" spans="1:24" ht="15.75">
      <c r="A23" s="19" t="s">
        <v>34</v>
      </c>
      <c r="B23" s="20">
        <v>224540</v>
      </c>
      <c r="C23" s="21">
        <f>B23/B88</f>
        <v>1.7084126043933761E-2</v>
      </c>
      <c r="D23" s="14">
        <v>13</v>
      </c>
      <c r="E23" s="22">
        <v>516.57000000000005</v>
      </c>
      <c r="F23" s="23">
        <f>E23/E88</f>
        <v>4.6363169816631359E-3</v>
      </c>
      <c r="G23" s="21">
        <f t="shared" si="0"/>
        <v>1.2447809062270625E-2</v>
      </c>
      <c r="H23" s="21">
        <f t="shared" si="1"/>
        <v>0.75023165980570172</v>
      </c>
      <c r="I23" s="23">
        <f t="shared" si="2"/>
        <v>0.94721992407343225</v>
      </c>
      <c r="J23" s="21">
        <f t="shared" si="3"/>
        <v>-0.19698826426773053</v>
      </c>
      <c r="K23" s="23">
        <f t="shared" si="4"/>
        <v>0.69445195126444603</v>
      </c>
      <c r="L23" s="23">
        <f t="shared" si="5"/>
        <v>0.70715606405410336</v>
      </c>
      <c r="M23" s="14">
        <v>0.75019999999999998</v>
      </c>
      <c r="N23" s="14">
        <v>0.94720000000000004</v>
      </c>
      <c r="O23" s="14">
        <v>0.75019999999999998</v>
      </c>
      <c r="P23" s="14"/>
      <c r="Q23" s="3"/>
      <c r="R23" s="3"/>
      <c r="S23" s="3"/>
      <c r="T23" s="3"/>
    </row>
    <row r="24" spans="1:24" ht="15.75">
      <c r="A24" s="19" t="s">
        <v>35</v>
      </c>
      <c r="B24" s="20">
        <v>304867</v>
      </c>
      <c r="C24" s="21">
        <f>B24/B88</f>
        <v>2.3195805890424664E-2</v>
      </c>
      <c r="D24" s="14">
        <v>14</v>
      </c>
      <c r="E24" s="22">
        <v>740.78</v>
      </c>
      <c r="F24" s="23">
        <f>E24/E88</f>
        <v>6.648645669853878E-3</v>
      </c>
      <c r="G24" s="21">
        <f t="shared" si="0"/>
        <v>1.6547160220570786E-2</v>
      </c>
      <c r="H24" s="21">
        <f t="shared" si="1"/>
        <v>0.733147533761768</v>
      </c>
      <c r="I24" s="23">
        <f t="shared" si="2"/>
        <v>0.94258360709176914</v>
      </c>
      <c r="J24" s="21">
        <f t="shared" si="3"/>
        <v>-0.20943607333000114</v>
      </c>
      <c r="K24" s="23">
        <f t="shared" si="4"/>
        <v>0.66918886051800486</v>
      </c>
      <c r="L24" s="23">
        <f t="shared" si="5"/>
        <v>0.6861784087278926</v>
      </c>
      <c r="M24" s="14">
        <v>0.73309999999999997</v>
      </c>
      <c r="N24" s="14">
        <v>0.94259999999999999</v>
      </c>
      <c r="O24" s="14">
        <v>0.73309999999999997</v>
      </c>
      <c r="P24" s="14"/>
      <c r="Q24" s="3"/>
      <c r="R24" s="3"/>
      <c r="S24" s="3"/>
      <c r="T24" s="3"/>
    </row>
    <row r="25" spans="1:24" ht="15.75">
      <c r="A25" s="19" t="s">
        <v>36</v>
      </c>
      <c r="B25" s="20">
        <v>205364</v>
      </c>
      <c r="C25" s="21">
        <f>B25/B88</f>
        <v>1.5625120071641636E-2</v>
      </c>
      <c r="D25" s="14">
        <v>15</v>
      </c>
      <c r="E25" s="22">
        <v>504.22</v>
      </c>
      <c r="F25" s="23">
        <f>E25/E88</f>
        <v>4.5254733114470187E-3</v>
      </c>
      <c r="G25" s="21">
        <f t="shared" si="0"/>
        <v>1.1099646760194617E-2</v>
      </c>
      <c r="H25" s="21">
        <f t="shared" si="1"/>
        <v>0.70995172787134331</v>
      </c>
      <c r="I25" s="23">
        <f t="shared" si="2"/>
        <v>0.93593496142191523</v>
      </c>
      <c r="J25" s="21">
        <f t="shared" si="3"/>
        <v>-0.22598323355057193</v>
      </c>
      <c r="K25" s="23">
        <f t="shared" si="4"/>
        <v>0.64984454688522308</v>
      </c>
      <c r="L25" s="23">
        <f t="shared" si="5"/>
        <v>0.66125577543979031</v>
      </c>
      <c r="M25" s="14">
        <v>0.71</v>
      </c>
      <c r="N25" s="14">
        <v>0.93589999999999995</v>
      </c>
      <c r="O25" s="14">
        <v>0.71</v>
      </c>
      <c r="P25" s="14"/>
      <c r="Q25" s="3"/>
      <c r="R25" s="3"/>
      <c r="S25" s="3"/>
      <c r="T25" s="3"/>
    </row>
    <row r="26" spans="1:24" ht="15.75">
      <c r="A26" s="19" t="s">
        <v>37</v>
      </c>
      <c r="B26" s="20">
        <v>227094</v>
      </c>
      <c r="C26" s="21">
        <f>B26/B88</f>
        <v>1.7278447135570918E-2</v>
      </c>
      <c r="D26" s="14">
        <v>16</v>
      </c>
      <c r="E26" s="22">
        <v>583.76</v>
      </c>
      <c r="F26" s="23">
        <f>E26/E88</f>
        <v>5.2393603988146274E-3</v>
      </c>
      <c r="G26" s="21">
        <f t="shared" si="0"/>
        <v>1.2039086736756291E-2</v>
      </c>
      <c r="H26" s="21">
        <f t="shared" si="1"/>
        <v>0.69432660779970168</v>
      </c>
      <c r="I26" s="23">
        <f t="shared" si="2"/>
        <v>0.9314094881104682</v>
      </c>
      <c r="J26" s="21">
        <f t="shared" si="3"/>
        <v>-0.23708288031076652</v>
      </c>
      <c r="K26" s="23">
        <f t="shared" si="4"/>
        <v>0.63060908075031208</v>
      </c>
      <c r="L26" s="23">
        <f t="shared" si="5"/>
        <v>0.64306456301944892</v>
      </c>
      <c r="M26" s="14">
        <v>0.69430000000000003</v>
      </c>
      <c r="N26" s="14">
        <v>0.93140000000000001</v>
      </c>
      <c r="O26" s="14">
        <v>0.69430000000000003</v>
      </c>
      <c r="P26" s="14"/>
      <c r="Q26" s="3"/>
      <c r="R26" s="3"/>
      <c r="S26" s="3"/>
      <c r="T26" s="3"/>
    </row>
    <row r="27" spans="1:24" ht="15.75">
      <c r="A27" s="19" t="s">
        <v>38</v>
      </c>
      <c r="B27" s="20">
        <v>388127</v>
      </c>
      <c r="C27" s="21">
        <f>B27/B88</f>
        <v>2.9530643043795667E-2</v>
      </c>
      <c r="D27" s="14">
        <v>17</v>
      </c>
      <c r="E27" s="24">
        <v>1002.03</v>
      </c>
      <c r="F27" s="23">
        <f>E27/E88</f>
        <v>8.9934156167332819E-3</v>
      </c>
      <c r="G27" s="21">
        <f t="shared" si="0"/>
        <v>2.0537227427062384E-2</v>
      </c>
      <c r="H27" s="21">
        <f t="shared" si="1"/>
        <v>0.67704816066413076</v>
      </c>
      <c r="I27" s="23">
        <f t="shared" si="2"/>
        <v>0.92617012771165352</v>
      </c>
      <c r="J27" s="21">
        <f t="shared" si="3"/>
        <v>-0.24912196704752276</v>
      </c>
      <c r="K27" s="23">
        <f t="shared" si="4"/>
        <v>0.59971138198995855</v>
      </c>
      <c r="L27" s="23">
        <f t="shared" si="5"/>
        <v>0.62097280592784077</v>
      </c>
      <c r="M27" s="14">
        <v>0.67700000000000005</v>
      </c>
      <c r="N27" s="14">
        <v>0.92620000000000002</v>
      </c>
      <c r="O27" s="14">
        <v>0.67700000000000005</v>
      </c>
      <c r="P27" s="14"/>
      <c r="Q27" s="3"/>
      <c r="R27" s="3"/>
      <c r="S27" s="3"/>
      <c r="T27" s="3"/>
    </row>
    <row r="28" spans="1:24" ht="15.75">
      <c r="A28" s="19" t="s">
        <v>39</v>
      </c>
      <c r="B28" s="20">
        <v>103067</v>
      </c>
      <c r="C28" s="21">
        <f>B28/B88</f>
        <v>7.8418527610676098E-3</v>
      </c>
      <c r="D28" s="14">
        <v>18</v>
      </c>
      <c r="E28" s="22">
        <v>268.91000000000003</v>
      </c>
      <c r="F28" s="23">
        <f>E28/E88</f>
        <v>2.4135199480013049E-3</v>
      </c>
      <c r="G28" s="21">
        <f t="shared" si="0"/>
        <v>5.4283328130663045E-3</v>
      </c>
      <c r="H28" s="21">
        <f t="shared" si="1"/>
        <v>0.64751751762033505</v>
      </c>
      <c r="I28" s="23">
        <f t="shared" si="2"/>
        <v>0.91717671209492024</v>
      </c>
      <c r="J28" s="21">
        <f t="shared" si="3"/>
        <v>-0.2696591944745852</v>
      </c>
      <c r="K28" s="23">
        <f t="shared" si="4"/>
        <v>0.58669562310275503</v>
      </c>
      <c r="L28" s="23">
        <f t="shared" si="5"/>
        <v>0.59232519138942652</v>
      </c>
      <c r="M28" s="14">
        <v>0.64759999999999995</v>
      </c>
      <c r="N28" s="14">
        <v>0.91720000000000002</v>
      </c>
      <c r="O28" s="14">
        <v>0.64759999999999995</v>
      </c>
      <c r="P28" s="14"/>
      <c r="Q28" s="3"/>
      <c r="R28" s="3"/>
      <c r="S28" s="3"/>
      <c r="T28" s="3"/>
      <c r="X28" s="3"/>
    </row>
    <row r="29" spans="1:24" ht="15.75">
      <c r="A29" s="19" t="s">
        <v>40</v>
      </c>
      <c r="B29" s="20">
        <v>172069</v>
      </c>
      <c r="C29" s="21">
        <f>B29/B88</f>
        <v>1.3091869975299004E-2</v>
      </c>
      <c r="D29" s="14">
        <v>19</v>
      </c>
      <c r="E29" s="22">
        <v>474.07</v>
      </c>
      <c r="F29" s="23">
        <f>E29/E88</f>
        <v>4.2548711529841899E-3</v>
      </c>
      <c r="G29" s="21">
        <f t="shared" si="0"/>
        <v>8.8369988223148139E-3</v>
      </c>
      <c r="H29" s="21">
        <f t="shared" si="1"/>
        <v>0.63967566485926741</v>
      </c>
      <c r="I29" s="23">
        <f t="shared" si="2"/>
        <v>0.91476319214691892</v>
      </c>
      <c r="J29" s="21">
        <f t="shared" si="3"/>
        <v>-0.27508752728765151</v>
      </c>
      <c r="K29" s="23">
        <f t="shared" si="4"/>
        <v>0.57317579235558924</v>
      </c>
      <c r="L29" s="23">
        <f t="shared" si="5"/>
        <v>0.5824300155916905</v>
      </c>
      <c r="M29" s="14">
        <v>0.63970000000000005</v>
      </c>
      <c r="N29" s="14">
        <v>0.91479999999999995</v>
      </c>
      <c r="O29" s="14">
        <v>0.63970000000000005</v>
      </c>
      <c r="P29" s="14"/>
      <c r="Q29" s="3"/>
      <c r="R29" s="3"/>
      <c r="S29" s="3"/>
      <c r="T29" s="3"/>
    </row>
    <row r="30" spans="1:24" ht="31.5">
      <c r="A30" s="19" t="s">
        <v>41</v>
      </c>
      <c r="B30" s="20">
        <v>160440</v>
      </c>
      <c r="C30" s="21">
        <f>B30/B88</f>
        <v>1.2207077502844627E-2</v>
      </c>
      <c r="D30" s="14">
        <v>20</v>
      </c>
      <c r="E30" s="22">
        <v>467.35</v>
      </c>
      <c r="F30" s="23">
        <f>E30/E88</f>
        <v>4.1945578360730717E-3</v>
      </c>
      <c r="G30" s="21">
        <f t="shared" si="0"/>
        <v>8.0125196667715556E-3</v>
      </c>
      <c r="H30" s="21">
        <f t="shared" si="1"/>
        <v>0.62658379488396843</v>
      </c>
      <c r="I30" s="23">
        <f t="shared" si="2"/>
        <v>0.91050832099393475</v>
      </c>
      <c r="J30" s="21">
        <f t="shared" si="3"/>
        <v>-0.28392452610996632</v>
      </c>
      <c r="K30" s="23">
        <f t="shared" si="4"/>
        <v>0.55939511340045212</v>
      </c>
      <c r="L30" s="23">
        <f t="shared" si="5"/>
        <v>0.56788151707502321</v>
      </c>
      <c r="M30" s="14">
        <v>0.62660000000000005</v>
      </c>
      <c r="N30" s="14">
        <v>0.91049999999999998</v>
      </c>
      <c r="O30" s="14">
        <v>0.62660000000000005</v>
      </c>
      <c r="P30" s="14"/>
      <c r="Q30" s="3"/>
      <c r="R30" s="3"/>
      <c r="S30" s="3"/>
      <c r="T30" s="3"/>
    </row>
    <row r="31" spans="1:24" ht="31.5">
      <c r="A31" s="19" t="s">
        <v>42</v>
      </c>
      <c r="B31" s="20">
        <v>294252</v>
      </c>
      <c r="C31" s="21">
        <f>B31/B88</f>
        <v>2.2388163608620278E-2</v>
      </c>
      <c r="D31" s="14">
        <v>21</v>
      </c>
      <c r="E31" s="22">
        <v>872.5</v>
      </c>
      <c r="F31" s="23">
        <f>E31/E88</f>
        <v>7.8308584828795432E-3</v>
      </c>
      <c r="G31" s="21">
        <f t="shared" si="0"/>
        <v>1.4557305125740735E-2</v>
      </c>
      <c r="H31" s="21">
        <f t="shared" si="1"/>
        <v>0.61437671738112376</v>
      </c>
      <c r="I31" s="23">
        <f t="shared" si="2"/>
        <v>0.90631376315786172</v>
      </c>
      <c r="J31" s="21">
        <f t="shared" si="3"/>
        <v>-0.29193704577673796</v>
      </c>
      <c r="K31" s="23">
        <f t="shared" si="4"/>
        <v>0.53652737391593786</v>
      </c>
      <c r="L31" s="23">
        <f t="shared" si="5"/>
        <v>0.55200697759727269</v>
      </c>
      <c r="M31" s="14">
        <v>0.61439999999999995</v>
      </c>
      <c r="N31" s="14">
        <v>0.90629999999999999</v>
      </c>
      <c r="O31" s="14">
        <v>0.61439999999999995</v>
      </c>
      <c r="P31" s="14"/>
      <c r="Q31" s="3"/>
      <c r="R31" s="3"/>
      <c r="S31" s="3"/>
      <c r="T31" s="3"/>
    </row>
    <row r="32" spans="1:24" ht="15.75">
      <c r="A32" s="19" t="s">
        <v>43</v>
      </c>
      <c r="B32" s="20">
        <v>113232</v>
      </c>
      <c r="C32" s="21">
        <f>B32/B88</f>
        <v>8.6152567925835387E-3</v>
      </c>
      <c r="D32" s="14">
        <v>22</v>
      </c>
      <c r="E32" s="22">
        <v>365</v>
      </c>
      <c r="F32" s="23">
        <f>E32/E88</f>
        <v>3.2759465286544796E-3</v>
      </c>
      <c r="G32" s="21">
        <f t="shared" si="0"/>
        <v>5.3393102639290591E-3</v>
      </c>
      <c r="H32" s="21">
        <f t="shared" si="1"/>
        <v>0.59198855377250348</v>
      </c>
      <c r="I32" s="23">
        <f t="shared" si="2"/>
        <v>0.89848290467498215</v>
      </c>
      <c r="J32" s="21">
        <f t="shared" si="3"/>
        <v>-0.30649435090247867</v>
      </c>
      <c r="K32" s="23">
        <f t="shared" si="4"/>
        <v>0.52415093438033944</v>
      </c>
      <c r="L32" s="23">
        <f t="shared" si="5"/>
        <v>0.52995227248012655</v>
      </c>
      <c r="M32" s="14">
        <v>0.59199999999999997</v>
      </c>
      <c r="N32" s="14">
        <v>0.89849999999999997</v>
      </c>
      <c r="O32" s="14">
        <v>0.59199999999999997</v>
      </c>
      <c r="P32" s="14"/>
      <c r="Q32" s="3"/>
      <c r="R32" s="3"/>
      <c r="S32" s="3"/>
      <c r="T32" s="3"/>
    </row>
    <row r="33" spans="1:20" ht="15.75">
      <c r="A33" s="19" t="s">
        <v>44</v>
      </c>
      <c r="B33" s="20">
        <v>365672</v>
      </c>
      <c r="C33" s="21">
        <f>B33/B88</f>
        <v>2.7822154354401652E-2</v>
      </c>
      <c r="D33" s="14">
        <v>23</v>
      </c>
      <c r="E33" s="24">
        <v>1225</v>
      </c>
      <c r="F33" s="23">
        <f>E33/E88</f>
        <v>1.0994615061922569E-2</v>
      </c>
      <c r="G33" s="21">
        <f t="shared" si="0"/>
        <v>1.6827539292479085E-2</v>
      </c>
      <c r="H33" s="21">
        <f t="shared" si="1"/>
        <v>0.58337329697991991</v>
      </c>
      <c r="I33" s="23">
        <f t="shared" si="2"/>
        <v>0.89520695814632767</v>
      </c>
      <c r="J33" s="21">
        <f t="shared" si="3"/>
        <v>-0.31183366116640776</v>
      </c>
      <c r="K33" s="23">
        <f t="shared" si="4"/>
        <v>0.49733324848450688</v>
      </c>
      <c r="L33" s="23">
        <f t="shared" si="5"/>
        <v>0.5158258698154895</v>
      </c>
      <c r="M33" s="14">
        <v>0.58299999999999996</v>
      </c>
      <c r="N33" s="14">
        <v>0.89500000000000002</v>
      </c>
      <c r="O33" s="14">
        <v>0.58299999999999996</v>
      </c>
      <c r="P33" s="14"/>
      <c r="Q33" s="3"/>
      <c r="R33" s="3"/>
      <c r="S33" s="3"/>
      <c r="T33" s="3"/>
    </row>
    <row r="34" spans="1:20" ht="15.75">
      <c r="A34" s="19" t="s">
        <v>45</v>
      </c>
      <c r="B34" s="20">
        <v>366065</v>
      </c>
      <c r="C34" s="21">
        <f>B34/B88</f>
        <v>2.785205575965357E-2</v>
      </c>
      <c r="D34" s="14">
        <v>24</v>
      </c>
      <c r="E34" s="24">
        <v>1234.54</v>
      </c>
      <c r="F34" s="23">
        <f>E34/E88</f>
        <v>1.1080238431466031E-2</v>
      </c>
      <c r="G34" s="21">
        <f t="shared" si="0"/>
        <v>1.6771817328187541E-2</v>
      </c>
      <c r="H34" s="21">
        <f t="shared" si="1"/>
        <v>0.5555511426255183</v>
      </c>
      <c r="I34" s="23">
        <f t="shared" si="2"/>
        <v>0.88421234308440511</v>
      </c>
      <c r="J34" s="21">
        <f t="shared" si="3"/>
        <v>-0.3286612004588868</v>
      </c>
      <c r="K34" s="23">
        <f t="shared" si="4"/>
        <v>0.46659804604116728</v>
      </c>
      <c r="L34" s="23">
        <f t="shared" si="5"/>
        <v>0.48506953840296396</v>
      </c>
      <c r="M34" s="14">
        <v>0.55559999999999998</v>
      </c>
      <c r="N34" s="14">
        <v>0.88419999999999999</v>
      </c>
      <c r="O34" s="14">
        <v>0.55559999999999998</v>
      </c>
      <c r="P34" s="14"/>
      <c r="Q34" s="3"/>
      <c r="R34" s="3"/>
      <c r="S34" s="3"/>
      <c r="T34" s="3"/>
    </row>
    <row r="35" spans="1:20" ht="15.75">
      <c r="A35" s="19" t="s">
        <v>46</v>
      </c>
      <c r="B35" s="20">
        <v>393194</v>
      </c>
      <c r="C35" s="21">
        <f>B35/B88</f>
        <v>2.9916165742043695E-2</v>
      </c>
      <c r="D35" s="14">
        <v>25</v>
      </c>
      <c r="E35" s="24">
        <v>1326.41</v>
      </c>
      <c r="F35" s="23">
        <f>E35/E88</f>
        <v>1.190478968513038E-2</v>
      </c>
      <c r="G35" s="21">
        <f t="shared" si="0"/>
        <v>1.8011376056913317E-2</v>
      </c>
      <c r="H35" s="21">
        <f t="shared" si="1"/>
        <v>0.52769908686586475</v>
      </c>
      <c r="I35" s="23">
        <f t="shared" si="2"/>
        <v>0.87313210465293911</v>
      </c>
      <c r="J35" s="21">
        <f t="shared" si="3"/>
        <v>-0.34543301778707436</v>
      </c>
      <c r="K35" s="23">
        <f t="shared" si="4"/>
        <v>0.43463024958112989</v>
      </c>
      <c r="L35" s="23">
        <f t="shared" si="5"/>
        <v>0.45446886769245315</v>
      </c>
      <c r="M35" s="14">
        <v>0.52769999999999995</v>
      </c>
      <c r="N35" s="14">
        <v>0.87309999999999999</v>
      </c>
      <c r="O35" s="14">
        <v>0.52769999999999995</v>
      </c>
      <c r="P35" s="14"/>
      <c r="Q35" s="3"/>
      <c r="R35" s="3"/>
      <c r="S35" s="3"/>
      <c r="T35" s="3"/>
    </row>
    <row r="36" spans="1:20" ht="15.75">
      <c r="A36" s="19" t="s">
        <v>47</v>
      </c>
      <c r="B36" s="20">
        <v>237117</v>
      </c>
      <c r="C36" s="21">
        <f>B36/B88</f>
        <v>1.8041047096995822E-2</v>
      </c>
      <c r="D36" s="14">
        <v>26</v>
      </c>
      <c r="E36" s="22">
        <v>806.88</v>
      </c>
      <c r="F36" s="23">
        <f>E36/E88</f>
        <v>7.2419061233992511E-3</v>
      </c>
      <c r="G36" s="21">
        <f t="shared" si="0"/>
        <v>1.079914097359657E-2</v>
      </c>
      <c r="H36" s="21">
        <f t="shared" si="1"/>
        <v>0.49778292112382111</v>
      </c>
      <c r="I36" s="23">
        <f t="shared" si="2"/>
        <v>0.86122731496780869</v>
      </c>
      <c r="J36" s="21">
        <f t="shared" si="3"/>
        <v>-0.36344439384398758</v>
      </c>
      <c r="K36" s="23">
        <f t="shared" si="4"/>
        <v>0.41316680604574746</v>
      </c>
      <c r="L36" s="23">
        <f t="shared" si="5"/>
        <v>0.42509935141169081</v>
      </c>
      <c r="M36" s="14">
        <v>0.49780000000000002</v>
      </c>
      <c r="N36" s="14">
        <v>0.86119999999999997</v>
      </c>
      <c r="O36" s="14">
        <v>0.49780000000000002</v>
      </c>
      <c r="P36" s="14"/>
      <c r="Q36" s="3"/>
      <c r="R36" s="3"/>
      <c r="S36" s="3"/>
      <c r="T36" s="3"/>
    </row>
    <row r="37" spans="1:20" ht="15.75">
      <c r="A37" s="19" t="s">
        <v>48</v>
      </c>
      <c r="B37" s="20">
        <v>150119</v>
      </c>
      <c r="C37" s="21">
        <f>B37/B88</f>
        <v>1.14218042112287E-2</v>
      </c>
      <c r="D37" s="14">
        <v>27</v>
      </c>
      <c r="E37" s="22">
        <v>535</v>
      </c>
      <c r="F37" s="23">
        <f>E37/E88</f>
        <v>4.8017298433702645E-3</v>
      </c>
      <c r="G37" s="21">
        <f t="shared" si="0"/>
        <v>6.6200743678584357E-3</v>
      </c>
      <c r="H37" s="21">
        <f t="shared" si="1"/>
        <v>0.47974187402682528</v>
      </c>
      <c r="I37" s="23">
        <f t="shared" si="2"/>
        <v>0.85398540884440943</v>
      </c>
      <c r="J37" s="21">
        <f t="shared" si="3"/>
        <v>-0.37424353481758416</v>
      </c>
      <c r="K37" s="23">
        <f t="shared" si="4"/>
        <v>0.39993850629151462</v>
      </c>
      <c r="L37" s="23">
        <f t="shared" si="5"/>
        <v>0.40738896955695258</v>
      </c>
      <c r="M37" s="14">
        <v>0.47970000000000002</v>
      </c>
      <c r="N37" s="14">
        <v>0.85399999999999998</v>
      </c>
      <c r="O37" s="14">
        <v>0.47970000000000002</v>
      </c>
      <c r="P37" s="14"/>
      <c r="Q37" s="3"/>
      <c r="R37" s="3"/>
      <c r="S37" s="3"/>
      <c r="T37" s="3"/>
    </row>
    <row r="38" spans="1:20" ht="15.75">
      <c r="A38" s="19" t="s">
        <v>49</v>
      </c>
      <c r="B38" s="20">
        <v>147444</v>
      </c>
      <c r="C38" s="21">
        <f>B38/B88</f>
        <v>1.1218276834513981E-2</v>
      </c>
      <c r="D38" s="14">
        <v>28</v>
      </c>
      <c r="E38" s="22">
        <v>549.85</v>
      </c>
      <c r="F38" s="23">
        <f>E38/E88</f>
        <v>4.9350115035086736E-3</v>
      </c>
      <c r="G38" s="21">
        <f t="shared" si="0"/>
        <v>6.2832653310053079E-3</v>
      </c>
      <c r="H38" s="21">
        <f t="shared" si="1"/>
        <v>0.4683200698155966</v>
      </c>
      <c r="I38" s="23">
        <f t="shared" si="2"/>
        <v>0.84918367900103919</v>
      </c>
      <c r="J38" s="21">
        <f t="shared" si="3"/>
        <v>-0.3808636091854426</v>
      </c>
      <c r="K38" s="23">
        <f t="shared" si="4"/>
        <v>0.38816338224164715</v>
      </c>
      <c r="L38" s="23">
        <f t="shared" si="5"/>
        <v>0.39537859490416788</v>
      </c>
      <c r="M38" s="14">
        <v>0.46829999999999999</v>
      </c>
      <c r="N38" s="14">
        <v>0.84919999999999995</v>
      </c>
      <c r="O38" s="14">
        <v>0.46829999999999999</v>
      </c>
      <c r="P38" s="14"/>
      <c r="Q38" s="3"/>
      <c r="R38" s="3"/>
      <c r="S38" s="3"/>
      <c r="T38" s="3"/>
    </row>
    <row r="39" spans="1:20" ht="31.5">
      <c r="A39" s="19" t="s">
        <v>50</v>
      </c>
      <c r="B39" s="20">
        <v>208229</v>
      </c>
      <c r="C39" s="21">
        <f>B39/B88</f>
        <v>1.5843103598478146E-2</v>
      </c>
      <c r="D39" s="14">
        <v>29</v>
      </c>
      <c r="E39" s="22">
        <v>815.63</v>
      </c>
      <c r="F39" s="23">
        <f>E39/E88</f>
        <v>7.3204390881272691E-3</v>
      </c>
      <c r="G39" s="21">
        <f t="shared" si="0"/>
        <v>8.5226645103508771E-3</v>
      </c>
      <c r="H39" s="21">
        <f t="shared" si="1"/>
        <v>0.45710179298108261</v>
      </c>
      <c r="I39" s="23">
        <f t="shared" si="2"/>
        <v>0.84424866749753047</v>
      </c>
      <c r="J39" s="21">
        <f t="shared" si="3"/>
        <v>-0.38714687451644786</v>
      </c>
      <c r="K39" s="23">
        <f t="shared" si="4"/>
        <v>0.37253206053297055</v>
      </c>
      <c r="L39" s="23">
        <f t="shared" si="5"/>
        <v>0.38256139380241921</v>
      </c>
      <c r="M39" s="14">
        <v>0.45710000000000001</v>
      </c>
      <c r="N39" s="14">
        <v>0.84430000000000005</v>
      </c>
      <c r="O39" s="14">
        <v>0.45710000000000001</v>
      </c>
      <c r="P39" s="14"/>
      <c r="Q39" s="3"/>
      <c r="R39" s="3"/>
      <c r="S39" s="3"/>
      <c r="T39" s="3"/>
    </row>
    <row r="40" spans="1:20" ht="15.75">
      <c r="A40" s="19" t="s">
        <v>51</v>
      </c>
      <c r="B40" s="20">
        <v>240532</v>
      </c>
      <c r="C40" s="21">
        <f>B40/B88</f>
        <v>1.8300877374184892E-2</v>
      </c>
      <c r="D40" s="14">
        <v>30</v>
      </c>
      <c r="E40" s="22">
        <v>973.76</v>
      </c>
      <c r="F40" s="23">
        <f>E40/E88</f>
        <v>8.7396868266920169E-3</v>
      </c>
      <c r="G40" s="21">
        <f t="shared" si="0"/>
        <v>9.5611905474928746E-3</v>
      </c>
      <c r="H40" s="21">
        <f t="shared" si="1"/>
        <v>0.44125868938260449</v>
      </c>
      <c r="I40" s="23">
        <f t="shared" si="2"/>
        <v>0.83692822840940317</v>
      </c>
      <c r="J40" s="21">
        <f t="shared" si="3"/>
        <v>-0.39566953902679869</v>
      </c>
      <c r="K40" s="23">
        <f t="shared" si="4"/>
        <v>0.353985332296124</v>
      </c>
      <c r="L40" s="23">
        <f t="shared" si="5"/>
        <v>0.36544539042047774</v>
      </c>
      <c r="M40" s="14">
        <v>0.44130000000000003</v>
      </c>
      <c r="N40" s="14">
        <v>0.83689999999999998</v>
      </c>
      <c r="O40" s="14">
        <v>0.44130000000000003</v>
      </c>
      <c r="P40" s="14"/>
      <c r="Q40" s="3"/>
      <c r="R40" s="3"/>
      <c r="S40" s="3"/>
      <c r="T40" s="3"/>
    </row>
    <row r="41" spans="1:20" ht="31.5">
      <c r="A41" s="19" t="s">
        <v>52</v>
      </c>
      <c r="B41" s="20">
        <v>248938</v>
      </c>
      <c r="C41" s="21">
        <f>B41/B88</f>
        <v>1.8940447889573272E-2</v>
      </c>
      <c r="D41" s="14">
        <v>31</v>
      </c>
      <c r="E41" s="24">
        <v>1018.75</v>
      </c>
      <c r="F41" s="23">
        <f>E41/E88</f>
        <v>9.1434808933335641E-3</v>
      </c>
      <c r="G41" s="21">
        <f t="shared" si="0"/>
        <v>9.7969669962397078E-3</v>
      </c>
      <c r="H41" s="21">
        <f t="shared" si="1"/>
        <v>0.42295781200841959</v>
      </c>
      <c r="I41" s="23">
        <f t="shared" si="2"/>
        <v>0.82818854158271116</v>
      </c>
      <c r="J41" s="21">
        <f t="shared" si="3"/>
        <v>-0.40523072957429157</v>
      </c>
      <c r="K41" s="23">
        <f t="shared" si="4"/>
        <v>0.33460255156367852</v>
      </c>
      <c r="L41" s="23">
        <f t="shared" si="5"/>
        <v>0.34642150680548234</v>
      </c>
      <c r="M41" s="14">
        <v>0.42299999999999999</v>
      </c>
      <c r="N41" s="14">
        <v>0.82799999999999996</v>
      </c>
      <c r="O41" s="14">
        <v>0.42299999999999999</v>
      </c>
      <c r="P41" s="14"/>
      <c r="Q41" s="3"/>
      <c r="R41" s="3"/>
      <c r="S41" s="3"/>
      <c r="T41" s="3"/>
    </row>
    <row r="42" spans="1:20" ht="31.5">
      <c r="A42" s="19" t="s">
        <v>53</v>
      </c>
      <c r="B42" s="20">
        <v>190209</v>
      </c>
      <c r="C42" s="21">
        <f>B42/B88</f>
        <v>1.4472051886927037E-2</v>
      </c>
      <c r="D42" s="14">
        <v>32</v>
      </c>
      <c r="E42" s="22">
        <v>783.44</v>
      </c>
      <c r="F42" s="23">
        <f>E42/E88</f>
        <v>7.0315275298878516E-3</v>
      </c>
      <c r="G42" s="21">
        <f t="shared" si="0"/>
        <v>7.4405243570391851E-3</v>
      </c>
      <c r="H42" s="21">
        <f t="shared" si="1"/>
        <v>0.40401736411884631</v>
      </c>
      <c r="I42" s="23">
        <f t="shared" si="2"/>
        <v>0.81904506068937755</v>
      </c>
      <c r="J42" s="21">
        <f t="shared" si="3"/>
        <v>-0.41502769657053123</v>
      </c>
      <c r="K42" s="23">
        <f t="shared" si="4"/>
        <v>0.31905516389825489</v>
      </c>
      <c r="L42" s="23">
        <f t="shared" si="5"/>
        <v>0.3280675672959284</v>
      </c>
      <c r="M42" s="14">
        <v>0.40400000000000003</v>
      </c>
      <c r="N42" s="14">
        <v>0.81899999999999995</v>
      </c>
      <c r="O42" s="14">
        <v>0.40400000000000003</v>
      </c>
      <c r="P42" s="14"/>
      <c r="Q42" s="3"/>
      <c r="R42" s="3"/>
      <c r="S42" s="3"/>
      <c r="T42" s="3"/>
    </row>
    <row r="43" spans="1:20" ht="15.75">
      <c r="A43" s="19" t="s">
        <v>54</v>
      </c>
      <c r="B43" s="20">
        <v>141595</v>
      </c>
      <c r="C43" s="21">
        <f>B43/B88</f>
        <v>1.0773255665764678E-2</v>
      </c>
      <c r="D43" s="14">
        <v>33</v>
      </c>
      <c r="E43" s="22">
        <v>588.13</v>
      </c>
      <c r="F43" s="23">
        <f>E43/E88</f>
        <v>5.2785820051987923E-3</v>
      </c>
      <c r="G43" s="21">
        <f t="shared" si="0"/>
        <v>5.4946736605658861E-3</v>
      </c>
      <c r="H43" s="21">
        <f t="shared" ref="H43:H74" si="6">H44+C43</f>
        <v>0.38954531223191929</v>
      </c>
      <c r="I43" s="23">
        <f t="shared" ref="I43:I74" si="7">I44+F43</f>
        <v>0.81201353315948965</v>
      </c>
      <c r="J43" s="21">
        <f t="shared" ref="J43:J63" si="8">H43-I43</f>
        <v>-0.42246822092757036</v>
      </c>
      <c r="K43" s="23">
        <f t="shared" si="4"/>
        <v>0.30756803591436926</v>
      </c>
      <c r="L43" s="23">
        <f t="shared" si="5"/>
        <v>0.31425981843580036</v>
      </c>
      <c r="M43" s="14">
        <v>0.39</v>
      </c>
      <c r="N43" s="14">
        <v>0.81200000000000006</v>
      </c>
      <c r="O43" s="14">
        <v>0.39</v>
      </c>
      <c r="P43" s="14"/>
      <c r="Q43" s="3"/>
      <c r="R43" s="3"/>
      <c r="S43" s="3"/>
      <c r="T43" s="3"/>
    </row>
    <row r="44" spans="1:20" ht="31.5">
      <c r="A44" s="19" t="s">
        <v>55</v>
      </c>
      <c r="B44" s="20">
        <v>178824</v>
      </c>
      <c r="C44" s="21">
        <f>B44/B88</f>
        <v>1.3605824154629069E-2</v>
      </c>
      <c r="D44" s="14">
        <v>34</v>
      </c>
      <c r="E44" s="22">
        <v>776.41</v>
      </c>
      <c r="F44" s="23">
        <f>E44/E88</f>
        <v>6.968431902226368E-3</v>
      </c>
      <c r="G44" s="21">
        <f t="shared" si="0"/>
        <v>6.6373922524027009E-3</v>
      </c>
      <c r="H44" s="21">
        <f t="shared" si="6"/>
        <v>0.37877205656615459</v>
      </c>
      <c r="I44" s="23">
        <f t="shared" si="7"/>
        <v>0.80673495115429084</v>
      </c>
      <c r="J44" s="21">
        <f t="shared" si="8"/>
        <v>-0.42796289458813624</v>
      </c>
      <c r="K44" s="23">
        <f t="shared" si="4"/>
        <v>0.29459236266770844</v>
      </c>
      <c r="L44" s="23">
        <f t="shared" si="5"/>
        <v>0.3029292092698595</v>
      </c>
      <c r="M44" s="14">
        <v>0.379</v>
      </c>
      <c r="N44" s="14">
        <v>0.80700000000000005</v>
      </c>
      <c r="O44" s="14">
        <v>0.379</v>
      </c>
      <c r="P44" s="14"/>
      <c r="Q44" s="3"/>
      <c r="R44" s="3"/>
      <c r="S44" s="3"/>
      <c r="T44" s="3"/>
    </row>
    <row r="45" spans="1:20" ht="15.75">
      <c r="A45" s="19" t="s">
        <v>56</v>
      </c>
      <c r="B45" s="20">
        <v>102491</v>
      </c>
      <c r="C45" s="21">
        <f>B45/B88</f>
        <v>7.7980278006983842E-3</v>
      </c>
      <c r="D45" s="14">
        <v>35</v>
      </c>
      <c r="E45" s="22">
        <v>451.88</v>
      </c>
      <c r="F45" s="23">
        <f>E45/E88</f>
        <v>4.0557115544339346E-3</v>
      </c>
      <c r="G45" s="21">
        <f t="shared" si="0"/>
        <v>3.7423162462644497E-3</v>
      </c>
      <c r="H45" s="21">
        <f t="shared" si="6"/>
        <v>0.36516623241152552</v>
      </c>
      <c r="I45" s="23">
        <f t="shared" si="7"/>
        <v>0.79976651925206443</v>
      </c>
      <c r="J45" s="21">
        <f t="shared" si="8"/>
        <v>-0.43460028684053892</v>
      </c>
      <c r="K45" s="23">
        <f t="shared" si="4"/>
        <v>0.2858111250929608</v>
      </c>
      <c r="L45" s="23">
        <f t="shared" si="5"/>
        <v>0.29056671773607562</v>
      </c>
      <c r="M45" s="14">
        <v>0.36499999999999999</v>
      </c>
      <c r="N45" s="14">
        <v>0.8</v>
      </c>
      <c r="O45" s="14">
        <v>0.36499999999999999</v>
      </c>
      <c r="P45" s="14"/>
      <c r="Q45" s="3"/>
      <c r="R45" s="3"/>
      <c r="S45" s="3"/>
      <c r="T45" s="3"/>
    </row>
    <row r="46" spans="1:20" ht="15.75">
      <c r="A46" s="19" t="s">
        <v>57</v>
      </c>
      <c r="B46" s="20">
        <v>157280</v>
      </c>
      <c r="C46" s="21">
        <f>B46/B88</f>
        <v>1.1966648900819016E-2</v>
      </c>
      <c r="D46" s="14">
        <v>36</v>
      </c>
      <c r="E46" s="22">
        <v>718.75</v>
      </c>
      <c r="F46" s="23">
        <f>E46/E88</f>
        <v>6.4509221026586502E-3</v>
      </c>
      <c r="G46" s="21">
        <f t="shared" si="0"/>
        <v>5.5157267981603662E-3</v>
      </c>
      <c r="H46" s="21">
        <f t="shared" si="6"/>
        <v>0.35736820461082713</v>
      </c>
      <c r="I46" s="23">
        <f t="shared" si="7"/>
        <v>0.79571080769763047</v>
      </c>
      <c r="J46" s="21">
        <f t="shared" si="8"/>
        <v>-0.43834260308680334</v>
      </c>
      <c r="K46" s="23">
        <f t="shared" si="4"/>
        <v>0.27483975087402868</v>
      </c>
      <c r="L46" s="23">
        <f t="shared" si="5"/>
        <v>0.28205638828642193</v>
      </c>
      <c r="M46" s="14">
        <v>0.3574</v>
      </c>
      <c r="N46" s="14">
        <v>0.79569999999999996</v>
      </c>
      <c r="O46" s="14">
        <v>0.3574</v>
      </c>
      <c r="P46" s="14"/>
      <c r="Q46" s="3"/>
      <c r="R46" s="3"/>
      <c r="S46" s="3"/>
      <c r="T46" s="3"/>
    </row>
    <row r="47" spans="1:20" ht="31.5">
      <c r="A47" s="19" t="s">
        <v>58</v>
      </c>
      <c r="B47" s="20">
        <v>138668</v>
      </c>
      <c r="C47" s="21">
        <f>B47/B88</f>
        <v>1.0550554868888425E-2</v>
      </c>
      <c r="D47" s="14">
        <v>37</v>
      </c>
      <c r="E47" s="22">
        <v>654.85</v>
      </c>
      <c r="F47" s="23">
        <f>E47/E88</f>
        <v>5.8774070802448935E-3</v>
      </c>
      <c r="G47" s="21">
        <f t="shared" si="0"/>
        <v>4.6731477886435314E-3</v>
      </c>
      <c r="H47" s="21">
        <f t="shared" si="6"/>
        <v>0.34540155571000813</v>
      </c>
      <c r="I47" s="23">
        <f t="shared" si="7"/>
        <v>0.78925988559497184</v>
      </c>
      <c r="J47" s="21">
        <f t="shared" si="8"/>
        <v>-0.44385832988496371</v>
      </c>
      <c r="K47" s="23">
        <f t="shared" si="4"/>
        <v>0.26428446261522393</v>
      </c>
      <c r="L47" s="23">
        <f t="shared" si="5"/>
        <v>0.27058152679494873</v>
      </c>
      <c r="M47" s="14">
        <v>0.34539999999999998</v>
      </c>
      <c r="N47" s="14">
        <v>0.7893</v>
      </c>
      <c r="O47" s="14">
        <v>0.34539999999999998</v>
      </c>
      <c r="P47" s="14"/>
      <c r="Q47" s="3"/>
      <c r="R47" s="3"/>
      <c r="S47" s="3"/>
      <c r="T47" s="3"/>
    </row>
    <row r="48" spans="1:20" ht="15.75">
      <c r="A48" s="19" t="s">
        <v>59</v>
      </c>
      <c r="B48" s="20">
        <v>110900</v>
      </c>
      <c r="C48" s="21">
        <f>B48/B88</f>
        <v>8.4378265710886892E-3</v>
      </c>
      <c r="D48" s="14">
        <v>38</v>
      </c>
      <c r="E48" s="22">
        <v>603.91</v>
      </c>
      <c r="F48" s="23">
        <f>E48/E88</f>
        <v>5.4202105975882922E-3</v>
      </c>
      <c r="G48" s="21">
        <f t="shared" si="0"/>
        <v>3.017615973500397E-3</v>
      </c>
      <c r="H48" s="21">
        <f t="shared" si="6"/>
        <v>0.33485100084111968</v>
      </c>
      <c r="I48" s="23">
        <f t="shared" si="7"/>
        <v>0.78338247851472698</v>
      </c>
      <c r="J48" s="21">
        <f t="shared" si="8"/>
        <v>-0.44853147767360729</v>
      </c>
      <c r="K48" s="23">
        <f t="shared" si="4"/>
        <v>0.25570636147951636</v>
      </c>
      <c r="L48" s="23">
        <f t="shared" si="5"/>
        <v>0.26050144402868119</v>
      </c>
      <c r="M48" s="14">
        <v>0.33489999999999998</v>
      </c>
      <c r="N48" s="14">
        <v>0.78339999999999999</v>
      </c>
      <c r="O48" s="14">
        <v>0.33489999999999998</v>
      </c>
      <c r="P48" s="14"/>
      <c r="Q48" s="3"/>
      <c r="R48" s="3"/>
      <c r="S48" s="3"/>
      <c r="T48" s="3"/>
    </row>
    <row r="49" spans="1:20" ht="15.75">
      <c r="A49" s="19" t="s">
        <v>60</v>
      </c>
      <c r="B49" s="20">
        <v>139024</v>
      </c>
      <c r="C49" s="21">
        <f>B49/B88</f>
        <v>1.0577641129116626E-2</v>
      </c>
      <c r="D49" s="14">
        <v>39</v>
      </c>
      <c r="E49" s="22">
        <v>797.82</v>
      </c>
      <c r="F49" s="23">
        <f>E49/E88</f>
        <v>7.1605908479208686E-3</v>
      </c>
      <c r="G49" s="21">
        <f t="shared" si="0"/>
        <v>3.4170502811957573E-3</v>
      </c>
      <c r="H49" s="21">
        <f t="shared" si="6"/>
        <v>0.32641317427003097</v>
      </c>
      <c r="I49" s="23">
        <f t="shared" si="7"/>
        <v>0.77796226791713874</v>
      </c>
      <c r="J49" s="21">
        <f t="shared" si="8"/>
        <v>-0.45154909364710777</v>
      </c>
      <c r="K49" s="23">
        <f t="shared" si="4"/>
        <v>0.24570812765112435</v>
      </c>
      <c r="L49" s="23">
        <f t="shared" si="5"/>
        <v>0.25159982214482673</v>
      </c>
      <c r="M49" s="14">
        <v>0.32640000000000002</v>
      </c>
      <c r="N49" s="14">
        <v>0.77800000000000002</v>
      </c>
      <c r="O49" s="14">
        <v>0.32640000000000002</v>
      </c>
      <c r="P49" s="14"/>
      <c r="Q49" s="3"/>
      <c r="R49" s="3"/>
      <c r="S49" s="3"/>
      <c r="T49" s="3"/>
    </row>
    <row r="50" spans="1:20" ht="15.75">
      <c r="A50" s="19" t="s">
        <v>61</v>
      </c>
      <c r="B50" s="20">
        <v>138450</v>
      </c>
      <c r="C50" s="21">
        <f>B50/B88</f>
        <v>1.0533968338748683E-2</v>
      </c>
      <c r="D50" s="14">
        <v>40</v>
      </c>
      <c r="E50" s="22">
        <v>830.63</v>
      </c>
      <c r="F50" s="23">
        <f>E50/E88</f>
        <v>7.4550670276610151E-3</v>
      </c>
      <c r="G50" s="21">
        <f t="shared" si="0"/>
        <v>3.078901311087668E-3</v>
      </c>
      <c r="H50" s="21">
        <f t="shared" si="6"/>
        <v>0.31583553314091434</v>
      </c>
      <c r="I50" s="23">
        <f t="shared" si="7"/>
        <v>0.77080167706921787</v>
      </c>
      <c r="J50" s="21">
        <f t="shared" si="8"/>
        <v>-0.45496614392830353</v>
      </c>
      <c r="K50" s="23">
        <f t="shared" si="4"/>
        <v>0.23532695816136578</v>
      </c>
      <c r="L50" s="23">
        <f t="shared" si="5"/>
        <v>0.24109198355378475</v>
      </c>
      <c r="M50" s="14">
        <v>0.31580000000000003</v>
      </c>
      <c r="N50" s="14">
        <v>0.77080000000000004</v>
      </c>
      <c r="O50" s="14">
        <v>0.31580000000000003</v>
      </c>
      <c r="P50" s="14"/>
      <c r="Q50" s="3"/>
      <c r="R50" s="3"/>
      <c r="S50" s="3"/>
      <c r="T50" s="3"/>
    </row>
    <row r="51" spans="1:20" ht="47.25">
      <c r="A51" s="19" t="s">
        <v>62</v>
      </c>
      <c r="B51" s="20">
        <v>85881</v>
      </c>
      <c r="C51" s="21">
        <f>B51/B88</f>
        <v>6.5342559400511065E-3</v>
      </c>
      <c r="D51" s="14">
        <v>41</v>
      </c>
      <c r="E51" s="22">
        <v>533.44000000000005</v>
      </c>
      <c r="F51" s="23">
        <f>E51/E88</f>
        <v>4.7877285376587558E-3</v>
      </c>
      <c r="G51" s="21">
        <f t="shared" si="0"/>
        <v>1.7465274023923507E-3</v>
      </c>
      <c r="H51" s="21">
        <f t="shared" si="6"/>
        <v>0.30530156480216564</v>
      </c>
      <c r="I51" s="23">
        <f t="shared" si="7"/>
        <v>0.76334661004155691</v>
      </c>
      <c r="J51" s="21">
        <f t="shared" si="8"/>
        <v>-0.45804504523939127</v>
      </c>
      <c r="K51" s="23">
        <f t="shared" si="4"/>
        <v>0.22806301241113394</v>
      </c>
      <c r="L51" s="23">
        <f t="shared" si="5"/>
        <v>0.23158921351772066</v>
      </c>
      <c r="M51" s="14">
        <v>0.30530000000000002</v>
      </c>
      <c r="N51" s="14">
        <v>0.76329999999999998</v>
      </c>
      <c r="O51" s="14">
        <v>0.30530000000000002</v>
      </c>
      <c r="P51" s="14"/>
      <c r="Q51" s="3"/>
      <c r="R51" s="3"/>
      <c r="S51" s="3"/>
      <c r="T51" s="3"/>
    </row>
    <row r="52" spans="1:20" ht="15.75">
      <c r="A52" s="19" t="s">
        <v>63</v>
      </c>
      <c r="B52" s="20">
        <v>122908</v>
      </c>
      <c r="C52" s="21">
        <f>B52/B88</f>
        <v>9.3514552587860098E-3</v>
      </c>
      <c r="D52" s="14">
        <v>42</v>
      </c>
      <c r="E52" s="22">
        <v>846.57</v>
      </c>
      <c r="F52" s="23">
        <f>E52/E88</f>
        <v>7.5981316514055425E-3</v>
      </c>
      <c r="G52" s="21">
        <f t="shared" si="0"/>
        <v>1.7533236073804673E-3</v>
      </c>
      <c r="H52" s="21">
        <f t="shared" si="6"/>
        <v>0.29876730886211456</v>
      </c>
      <c r="I52" s="23">
        <f t="shared" si="7"/>
        <v>0.75855888150389816</v>
      </c>
      <c r="J52" s="21">
        <f t="shared" si="8"/>
        <v>-0.45979157264178361</v>
      </c>
      <c r="K52" s="23">
        <f t="shared" si="4"/>
        <v>0.21953896619883684</v>
      </c>
      <c r="L52" s="23">
        <f t="shared" si="5"/>
        <v>0.22436252229450482</v>
      </c>
      <c r="M52" s="14">
        <v>0.29880000000000001</v>
      </c>
      <c r="N52" s="14">
        <v>0.75860000000000005</v>
      </c>
      <c r="O52" s="14">
        <v>0.29880000000000001</v>
      </c>
      <c r="P52" s="14"/>
      <c r="Q52" s="3"/>
      <c r="R52" s="3"/>
      <c r="S52" s="3"/>
      <c r="T52" s="3"/>
    </row>
    <row r="53" spans="1:20" ht="15.75">
      <c r="A53" s="19" t="s">
        <v>64</v>
      </c>
      <c r="B53" s="20">
        <v>120471</v>
      </c>
      <c r="C53" s="21">
        <f>B53/B88</f>
        <v>9.1660361122238541E-3</v>
      </c>
      <c r="D53" s="14">
        <v>43</v>
      </c>
      <c r="E53" s="22">
        <v>853.13</v>
      </c>
      <c r="F53" s="23">
        <f>E53/E88</f>
        <v>7.6570089369616331E-3</v>
      </c>
      <c r="G53" s="21">
        <f t="shared" si="0"/>
        <v>1.509027175262221E-3</v>
      </c>
      <c r="H53" s="21">
        <f t="shared" si="6"/>
        <v>0.28941585360332855</v>
      </c>
      <c r="I53" s="23">
        <f t="shared" si="7"/>
        <v>0.75096074985249262</v>
      </c>
      <c r="J53" s="21">
        <f t="shared" si="8"/>
        <v>-0.46154489624916406</v>
      </c>
      <c r="K53" s="23">
        <f t="shared" si="4"/>
        <v>0.21045661308914421</v>
      </c>
      <c r="L53" s="23">
        <f t="shared" si="5"/>
        <v>0.21512388666361576</v>
      </c>
      <c r="M53" s="14">
        <v>0.28939999999999999</v>
      </c>
      <c r="N53" s="14">
        <v>0.751</v>
      </c>
      <c r="O53" s="14">
        <v>0.28939999999999999</v>
      </c>
      <c r="P53" s="14"/>
      <c r="Q53" s="3"/>
      <c r="R53" s="3"/>
      <c r="S53" s="3"/>
      <c r="T53" s="3"/>
    </row>
    <row r="54" spans="1:20" ht="31.5">
      <c r="A54" s="19" t="s">
        <v>65</v>
      </c>
      <c r="B54" s="20">
        <v>112145</v>
      </c>
      <c r="C54" s="21">
        <f>B54/B88</f>
        <v>8.5325523968867532E-3</v>
      </c>
      <c r="D54" s="14">
        <v>44</v>
      </c>
      <c r="E54" s="22">
        <v>875.78</v>
      </c>
      <c r="F54" s="23">
        <f>E54/E88</f>
        <v>7.860297125657589E-3</v>
      </c>
      <c r="G54" s="21">
        <f t="shared" si="0"/>
        <v>6.722552712291642E-4</v>
      </c>
      <c r="H54" s="21">
        <f t="shared" si="6"/>
        <v>0.28024981749110472</v>
      </c>
      <c r="I54" s="23">
        <f t="shared" si="7"/>
        <v>0.74330374091553097</v>
      </c>
      <c r="J54" s="21">
        <f t="shared" si="8"/>
        <v>-0.46305392342442625</v>
      </c>
      <c r="K54" s="23">
        <f t="shared" si="4"/>
        <v>0.20196845961586923</v>
      </c>
      <c r="L54" s="23">
        <f t="shared" si="5"/>
        <v>0.20610789089714154</v>
      </c>
      <c r="M54" s="14">
        <v>0.28000000000000003</v>
      </c>
      <c r="N54" s="14">
        <v>0.74299999999999999</v>
      </c>
      <c r="O54" s="14">
        <v>0.28000000000000003</v>
      </c>
      <c r="P54" s="14"/>
      <c r="Q54" s="3"/>
      <c r="R54" s="3"/>
      <c r="S54" s="3"/>
      <c r="T54" s="3"/>
    </row>
    <row r="55" spans="1:20" ht="15.75">
      <c r="A55" s="19" t="s">
        <v>66</v>
      </c>
      <c r="B55" s="20">
        <v>266860</v>
      </c>
      <c r="C55" s="21">
        <f>B55/B88</f>
        <v>2.0304043271061563E-2</v>
      </c>
      <c r="D55" s="14">
        <v>45</v>
      </c>
      <c r="E55" s="24">
        <v>2128.91</v>
      </c>
      <c r="F55" s="23">
        <f>E55/E88</f>
        <v>1.9107384450185776E-2</v>
      </c>
      <c r="G55" s="21">
        <f t="shared" si="0"/>
        <v>1.1966588208757872E-3</v>
      </c>
      <c r="H55" s="21">
        <f t="shared" si="6"/>
        <v>0.27171726509421795</v>
      </c>
      <c r="I55" s="23">
        <f t="shared" si="7"/>
        <v>0.73544344378987336</v>
      </c>
      <c r="J55" s="21">
        <f t="shared" si="8"/>
        <v>-0.46372617869565541</v>
      </c>
      <c r="K55" s="23">
        <f t="shared" si="4"/>
        <v>0.1849002056719295</v>
      </c>
      <c r="L55" s="23">
        <f t="shared" si="5"/>
        <v>0.19464087493214932</v>
      </c>
      <c r="M55" s="14">
        <v>0.27100000000000002</v>
      </c>
      <c r="N55" s="14">
        <v>0.73499999999999999</v>
      </c>
      <c r="O55" s="14">
        <v>0.27100000000000002</v>
      </c>
      <c r="P55" s="14"/>
      <c r="Q55" s="3"/>
      <c r="R55" s="3"/>
      <c r="S55" s="3"/>
      <c r="T55" s="3"/>
    </row>
    <row r="56" spans="1:20" ht="15.75">
      <c r="A56" s="19" t="s">
        <v>67</v>
      </c>
      <c r="B56" s="20">
        <v>214490</v>
      </c>
      <c r="C56" s="21">
        <f>B56/B88</f>
        <v>1.631947178749155E-2</v>
      </c>
      <c r="D56" s="14">
        <v>46</v>
      </c>
      <c r="E56" s="24">
        <v>1720.63</v>
      </c>
      <c r="F56" s="23">
        <f>E56/E88</f>
        <v>1.5442991439996596E-2</v>
      </c>
      <c r="G56" s="21">
        <f t="shared" si="0"/>
        <v>8.7648034749495361E-4</v>
      </c>
      <c r="H56" s="21">
        <f t="shared" si="6"/>
        <v>0.2514132218231564</v>
      </c>
      <c r="I56" s="23">
        <f t="shared" si="7"/>
        <v>0.71633605933968758</v>
      </c>
      <c r="J56" s="21">
        <f t="shared" si="8"/>
        <v>-0.46492283751653118</v>
      </c>
      <c r="K56" s="23">
        <f t="shared" si="4"/>
        <v>0.16840613047593769</v>
      </c>
      <c r="L56" s="23">
        <f t="shared" si="5"/>
        <v>0.17621378435417762</v>
      </c>
      <c r="M56" s="14">
        <v>0.251</v>
      </c>
      <c r="N56" s="14">
        <v>0.71599999999999997</v>
      </c>
      <c r="O56" s="14">
        <v>0.251</v>
      </c>
      <c r="P56" s="14"/>
      <c r="Q56" s="3"/>
      <c r="R56" s="3"/>
      <c r="S56" s="3"/>
      <c r="T56" s="3"/>
    </row>
    <row r="57" spans="1:20" ht="31.5">
      <c r="A57" s="19" t="s">
        <v>68</v>
      </c>
      <c r="B57" s="20">
        <v>82292</v>
      </c>
      <c r="C57" s="21">
        <f>B57/B88</f>
        <v>6.2611868727504997E-3</v>
      </c>
      <c r="D57" s="14">
        <v>47</v>
      </c>
      <c r="E57" s="22">
        <v>666.25</v>
      </c>
      <c r="F57" s="23">
        <f>E57/E88</f>
        <v>5.9797243142905403E-3</v>
      </c>
      <c r="G57" s="21">
        <f t="shared" si="0"/>
        <v>2.8146255845995938E-4</v>
      </c>
      <c r="H57" s="21">
        <f t="shared" si="6"/>
        <v>0.23509375003566485</v>
      </c>
      <c r="I57" s="23">
        <f t="shared" si="7"/>
        <v>0.70089306789969097</v>
      </c>
      <c r="J57" s="21">
        <f t="shared" si="8"/>
        <v>-0.46579931786402612</v>
      </c>
      <c r="K57" s="23">
        <f t="shared" si="4"/>
        <v>0.16038715723060484</v>
      </c>
      <c r="L57" s="23">
        <f t="shared" si="5"/>
        <v>0.16336978389331422</v>
      </c>
      <c r="M57" s="14">
        <v>0.2351</v>
      </c>
      <c r="N57" s="14">
        <v>0.70089999999999997</v>
      </c>
      <c r="O57" s="14">
        <v>0.2351</v>
      </c>
      <c r="P57" s="14"/>
      <c r="Q57" s="3"/>
      <c r="R57" s="3"/>
      <c r="S57" s="3"/>
      <c r="T57" s="3"/>
    </row>
    <row r="58" spans="1:20" ht="31.5">
      <c r="A58" s="19" t="s">
        <v>69</v>
      </c>
      <c r="B58" s="20">
        <v>203636</v>
      </c>
      <c r="C58" s="21">
        <f>B58/B88</f>
        <v>1.549364519053396E-2</v>
      </c>
      <c r="D58" s="14">
        <v>48</v>
      </c>
      <c r="E58" s="24">
        <v>1681.72</v>
      </c>
      <c r="F58" s="23">
        <f>E58/E88</f>
        <v>1.5093766564846059E-2</v>
      </c>
      <c r="G58" s="21">
        <f t="shared" si="0"/>
        <v>3.9987862568790188E-4</v>
      </c>
      <c r="H58" s="21">
        <f t="shared" si="6"/>
        <v>0.22883256316291434</v>
      </c>
      <c r="I58" s="23">
        <f t="shared" si="7"/>
        <v>0.69491334358540047</v>
      </c>
      <c r="J58" s="21">
        <f t="shared" si="8"/>
        <v>-0.46608078042248613</v>
      </c>
      <c r="K58" s="23">
        <f t="shared" si="4"/>
        <v>0.14825206080507833</v>
      </c>
      <c r="L58" s="23">
        <f t="shared" si="5"/>
        <v>0.15556485629794173</v>
      </c>
      <c r="M58" s="14">
        <v>0.2288</v>
      </c>
      <c r="N58" s="14">
        <v>0.69489999999999996</v>
      </c>
      <c r="O58" s="14">
        <v>0.2288</v>
      </c>
      <c r="P58" s="14"/>
      <c r="Q58" s="3"/>
      <c r="R58" s="3"/>
      <c r="S58" s="3"/>
      <c r="T58" s="3"/>
    </row>
    <row r="59" spans="1:20" ht="15.75">
      <c r="A59" s="19" t="s">
        <v>70</v>
      </c>
      <c r="B59" s="20">
        <v>126596</v>
      </c>
      <c r="C59" s="21">
        <f>B59/B88</f>
        <v>9.6320567411500788E-3</v>
      </c>
      <c r="D59" s="14">
        <v>49</v>
      </c>
      <c r="E59" s="24">
        <v>1160.94</v>
      </c>
      <c r="F59" s="23">
        <f>E59/E88</f>
        <v>1.0419664008153785E-2</v>
      </c>
      <c r="G59" s="21">
        <f>(C59-F59)*-1</f>
        <v>7.8760726700370653E-4</v>
      </c>
      <c r="H59" s="21">
        <f t="shared" si="6"/>
        <v>0.21333891797238039</v>
      </c>
      <c r="I59" s="23">
        <f t="shared" si="7"/>
        <v>0.6798195770205544</v>
      </c>
      <c r="J59" s="21">
        <f t="shared" si="8"/>
        <v>-0.46648065904817404</v>
      </c>
      <c r="K59" s="23">
        <f t="shared" si="4"/>
        <v>0.13848391223839976</v>
      </c>
      <c r="L59" s="23">
        <f t="shared" si="5"/>
        <v>0.14280905313287112</v>
      </c>
      <c r="M59" s="14">
        <v>0.21329999999999999</v>
      </c>
      <c r="N59" s="14">
        <v>0.68</v>
      </c>
      <c r="O59" s="14">
        <v>0.21329999999999999</v>
      </c>
      <c r="P59" s="14"/>
      <c r="Q59" s="3"/>
      <c r="R59" s="3"/>
      <c r="S59" s="3"/>
      <c r="T59" s="3"/>
    </row>
    <row r="60" spans="1:20" ht="15.75">
      <c r="A60" s="19" t="s">
        <v>71</v>
      </c>
      <c r="B60" s="20">
        <v>197402</v>
      </c>
      <c r="C60" s="21">
        <f>B60/B88</f>
        <v>1.5019331296537866E-2</v>
      </c>
      <c r="D60" s="14">
        <v>50</v>
      </c>
      <c r="E60" s="24">
        <v>1871.72</v>
      </c>
      <c r="F60" s="23">
        <f>E60/E88</f>
        <v>1.6799053798940172E-2</v>
      </c>
      <c r="G60" s="21">
        <f t="shared" ref="G60:G88" si="9">(C60-F60)*-1</f>
        <v>1.7797225024023065E-3</v>
      </c>
      <c r="H60" s="21">
        <f t="shared" si="6"/>
        <v>0.2037068612312303</v>
      </c>
      <c r="I60" s="23">
        <f t="shared" si="7"/>
        <v>0.66939991301240065</v>
      </c>
      <c r="J60" s="21">
        <f t="shared" si="8"/>
        <v>-0.46569305178117038</v>
      </c>
      <c r="K60" s="23">
        <f t="shared" si="4"/>
        <v>0.12630741612480786</v>
      </c>
      <c r="L60" s="23">
        <f t="shared" si="5"/>
        <v>0.13293927266717806</v>
      </c>
      <c r="M60" s="14">
        <v>0.20399999999999999</v>
      </c>
      <c r="N60" s="14">
        <v>0.66900000000000004</v>
      </c>
      <c r="O60" s="14">
        <v>0.20399999999999999</v>
      </c>
      <c r="P60" s="14"/>
      <c r="Q60" s="3"/>
      <c r="R60" s="3"/>
      <c r="S60" s="3"/>
      <c r="T60" s="3"/>
    </row>
    <row r="61" spans="1:20" ht="15.75">
      <c r="A61" s="19" t="s">
        <v>72</v>
      </c>
      <c r="B61" s="20">
        <v>130538</v>
      </c>
      <c r="C61" s="21">
        <f>B61/B88</f>
        <v>9.9319838136769645E-3</v>
      </c>
      <c r="D61" s="14">
        <v>51</v>
      </c>
      <c r="E61" s="24">
        <v>1269.3800000000001</v>
      </c>
      <c r="F61" s="23">
        <f>E61/E88</f>
        <v>1.1392934259023079E-2</v>
      </c>
      <c r="G61" s="21">
        <f t="shared" si="9"/>
        <v>1.4609504453461149E-3</v>
      </c>
      <c r="H61" s="21">
        <f t="shared" si="6"/>
        <v>0.18868752993469243</v>
      </c>
      <c r="I61" s="23">
        <f t="shared" si="7"/>
        <v>0.65260085921346045</v>
      </c>
      <c r="J61" s="21">
        <f t="shared" si="8"/>
        <v>-0.46391332927876805</v>
      </c>
      <c r="K61" s="23">
        <f t="shared" si="4"/>
        <v>0.11665602298774605</v>
      </c>
      <c r="L61" s="23">
        <f t="shared" si="5"/>
        <v>0.12098793953420241</v>
      </c>
      <c r="M61" s="14">
        <v>0.18870000000000001</v>
      </c>
      <c r="N61" s="14">
        <v>0.65300000000000002</v>
      </c>
      <c r="O61" s="14">
        <v>0.18870000000000001</v>
      </c>
      <c r="P61" s="14"/>
      <c r="Q61" s="3"/>
      <c r="R61" s="3"/>
      <c r="S61" s="3"/>
      <c r="T61" s="3"/>
    </row>
    <row r="62" spans="1:20" ht="15.75">
      <c r="A62" s="19" t="s">
        <v>73</v>
      </c>
      <c r="B62" s="20">
        <v>43112</v>
      </c>
      <c r="C62" s="21">
        <f>B62/B88</f>
        <v>3.2801765476354874E-3</v>
      </c>
      <c r="D62" s="14">
        <v>52</v>
      </c>
      <c r="E62" s="22">
        <v>420.94</v>
      </c>
      <c r="F62" s="23">
        <f>E62/E88</f>
        <v>3.7780189911556621E-3</v>
      </c>
      <c r="G62" s="21">
        <f t="shared" si="9"/>
        <v>4.9784244352017466E-4</v>
      </c>
      <c r="H62" s="21">
        <f t="shared" si="6"/>
        <v>0.17875554612101546</v>
      </c>
      <c r="I62" s="23">
        <f t="shared" si="7"/>
        <v>0.64120792495443735</v>
      </c>
      <c r="J62" s="21">
        <f t="shared" si="8"/>
        <v>-0.46245237883342188</v>
      </c>
      <c r="K62" s="23">
        <f t="shared" si="4"/>
        <v>0.11251619760475999</v>
      </c>
      <c r="L62" s="23">
        <f t="shared" si="5"/>
        <v>0.11394413095433394</v>
      </c>
      <c r="M62" s="14">
        <v>0.17879999999999999</v>
      </c>
      <c r="N62" s="14">
        <v>0.64119999999999999</v>
      </c>
      <c r="O62" s="14">
        <v>0.17879999999999999</v>
      </c>
      <c r="P62" s="14"/>
      <c r="Q62" s="3"/>
      <c r="R62" s="3"/>
      <c r="S62" s="3"/>
      <c r="T62" s="3"/>
    </row>
    <row r="63" spans="1:20" ht="31.5">
      <c r="A63" s="19" t="s">
        <v>74</v>
      </c>
      <c r="B63" s="20">
        <v>127130</v>
      </c>
      <c r="C63" s="21">
        <f>B63/B88</f>
        <v>9.672686131492381E-3</v>
      </c>
      <c r="D63" s="14">
        <v>53</v>
      </c>
      <c r="E63" s="24">
        <v>1322.04</v>
      </c>
      <c r="F63" s="23">
        <f>E63/E88</f>
        <v>1.1865568078746214E-2</v>
      </c>
      <c r="G63" s="21">
        <f t="shared" si="9"/>
        <v>2.1928819472538334E-3</v>
      </c>
      <c r="H63" s="21">
        <f t="shared" si="6"/>
        <v>0.17547536957337997</v>
      </c>
      <c r="I63" s="23">
        <f t="shared" si="7"/>
        <v>0.63742990596328164</v>
      </c>
      <c r="J63" s="21">
        <f t="shared" si="8"/>
        <v>-0.46195453638990169</v>
      </c>
      <c r="K63" s="23">
        <f>H64*I63</f>
        <v>0.10568758891482216</v>
      </c>
      <c r="L63" s="23">
        <f t="shared" si="5"/>
        <v>0.1097711333822156</v>
      </c>
      <c r="M63" s="14">
        <v>0.17549999999999999</v>
      </c>
      <c r="N63" s="14">
        <v>0.63739999999999997</v>
      </c>
      <c r="O63" s="14">
        <v>0.17549999999999999</v>
      </c>
      <c r="P63" s="14"/>
      <c r="Q63" s="3"/>
      <c r="R63" s="3"/>
      <c r="S63" s="3"/>
      <c r="T63" s="3"/>
    </row>
    <row r="64" spans="1:20" ht="15.75">
      <c r="A64" s="19" t="s">
        <v>75</v>
      </c>
      <c r="B64" s="20">
        <v>130246</v>
      </c>
      <c r="C64" s="21">
        <f>B64/B88</f>
        <v>9.9097669934897874E-3</v>
      </c>
      <c r="D64" s="14">
        <v>54</v>
      </c>
      <c r="E64" s="24">
        <v>1384.22</v>
      </c>
      <c r="F64" s="23">
        <f>E64/E88</f>
        <v>1.2423645764093435E-2</v>
      </c>
      <c r="G64" s="21">
        <f t="shared" si="9"/>
        <v>2.5138787706036475E-3</v>
      </c>
      <c r="H64" s="21">
        <f t="shared" si="6"/>
        <v>0.16580268344188759</v>
      </c>
      <c r="I64" s="23">
        <f t="shared" si="7"/>
        <v>0.62556433788453547</v>
      </c>
      <c r="J64" s="21">
        <f>H64-I64</f>
        <v>-0.45976165444264788</v>
      </c>
      <c r="K64" s="23">
        <f t="shared" si="4"/>
        <v>9.7521049058931192E-2</v>
      </c>
      <c r="L64" s="23">
        <f>I65*H64</f>
        <v>0.10166037208098552</v>
      </c>
      <c r="M64" s="14">
        <v>0.1658</v>
      </c>
      <c r="N64" s="14">
        <v>0.62560000000000004</v>
      </c>
      <c r="O64" s="14">
        <v>0.1658</v>
      </c>
      <c r="P64" s="14"/>
      <c r="Q64" s="3"/>
      <c r="R64" s="3"/>
      <c r="S64" s="3"/>
      <c r="T64" s="3"/>
    </row>
    <row r="65" spans="1:20" ht="47.25">
      <c r="A65" s="19" t="s">
        <v>76</v>
      </c>
      <c r="B65" s="20">
        <v>200644</v>
      </c>
      <c r="C65" s="21">
        <f>B65/B88</f>
        <v>1.5265998868616041E-2</v>
      </c>
      <c r="D65" s="14">
        <v>55</v>
      </c>
      <c r="E65" s="24">
        <v>2276.25</v>
      </c>
      <c r="F65" s="23">
        <f>E65/E88</f>
        <v>2.0429789824245915E-2</v>
      </c>
      <c r="G65" s="21">
        <f t="shared" si="9"/>
        <v>5.1637909556298735E-3</v>
      </c>
      <c r="H65" s="21">
        <f t="shared" si="6"/>
        <v>0.15589291644839781</v>
      </c>
      <c r="I65" s="23">
        <f t="shared" si="7"/>
        <v>0.61314069212044209</v>
      </c>
      <c r="J65" s="21">
        <f t="shared" ref="J65:J86" si="10">H65-I65</f>
        <v>-0.45724777567204428</v>
      </c>
      <c r="K65" s="23">
        <f t="shared" si="4"/>
        <v>8.6224085575631756E-2</v>
      </c>
      <c r="L65" s="23">
        <f t="shared" ref="L65:L86" si="11">I66*H65</f>
        <v>9.2399431169715385E-2</v>
      </c>
      <c r="M65" s="14">
        <v>0.15590000000000001</v>
      </c>
      <c r="N65" s="14">
        <v>0.61309999999999998</v>
      </c>
      <c r="O65" s="14">
        <v>0.15590000000000001</v>
      </c>
      <c r="P65" s="14"/>
      <c r="Q65" s="3"/>
      <c r="R65" s="3"/>
      <c r="S65" s="3"/>
      <c r="T65" s="3"/>
    </row>
    <row r="66" spans="1:20" ht="15.75">
      <c r="A66" s="19" t="s">
        <v>77</v>
      </c>
      <c r="B66" s="20">
        <v>90816</v>
      </c>
      <c r="C66" s="21">
        <f>B66/B88</f>
        <v>6.9097354182145205E-3</v>
      </c>
      <c r="D66" s="14">
        <v>56</v>
      </c>
      <c r="E66" s="24">
        <v>1054.22</v>
      </c>
      <c r="F66" s="23">
        <f>E66/E88</f>
        <v>9.4618310943510291E-3</v>
      </c>
      <c r="G66" s="21">
        <f t="shared" si="9"/>
        <v>2.5520956761365086E-3</v>
      </c>
      <c r="H66" s="21">
        <f t="shared" si="6"/>
        <v>0.14062691757978177</v>
      </c>
      <c r="I66" s="23">
        <f t="shared" si="7"/>
        <v>0.59271090229619616</v>
      </c>
      <c r="J66" s="21">
        <f t="shared" si="10"/>
        <v>-0.45208398471641442</v>
      </c>
      <c r="K66" s="23">
        <f t="shared" si="4"/>
        <v>7.9255631691487347E-2</v>
      </c>
      <c r="L66" s="23">
        <f t="shared" si="11"/>
        <v>8.2020519064386135E-2</v>
      </c>
      <c r="M66" s="14">
        <v>0.1406</v>
      </c>
      <c r="N66" s="14">
        <v>0.5927</v>
      </c>
      <c r="O66" s="14">
        <v>0.1406</v>
      </c>
      <c r="P66" s="14"/>
      <c r="Q66" s="3"/>
      <c r="R66" s="3"/>
      <c r="S66" s="3"/>
      <c r="T66" s="3"/>
    </row>
    <row r="67" spans="1:20" ht="47.25">
      <c r="A67" s="19" t="s">
        <v>78</v>
      </c>
      <c r="B67" s="20">
        <v>125092</v>
      </c>
      <c r="C67" s="21">
        <f>B67/B88</f>
        <v>9.5176249001859906E-3</v>
      </c>
      <c r="D67" s="14">
        <v>57</v>
      </c>
      <c r="E67" s="24">
        <v>1534.07</v>
      </c>
      <c r="F67" s="23">
        <f>E67/E88</f>
        <v>1.3768578880035555E-2</v>
      </c>
      <c r="G67" s="21">
        <f t="shared" si="9"/>
        <v>4.2509539798495644E-3</v>
      </c>
      <c r="H67" s="21">
        <f t="shared" si="6"/>
        <v>0.13371718216156725</v>
      </c>
      <c r="I67" s="23">
        <f t="shared" si="7"/>
        <v>0.5832490712018451</v>
      </c>
      <c r="J67" s="21">
        <f t="shared" si="10"/>
        <v>-0.44953188904027785</v>
      </c>
      <c r="K67" s="23">
        <f t="shared" si="4"/>
        <v>7.2439276416380996E-2</v>
      </c>
      <c r="L67" s="23">
        <f t="shared" si="11"/>
        <v>7.614932672925441E-2</v>
      </c>
      <c r="M67" s="14">
        <v>0.13370000000000001</v>
      </c>
      <c r="N67" s="14">
        <v>0.58320000000000005</v>
      </c>
      <c r="O67" s="14">
        <v>0.13370000000000001</v>
      </c>
      <c r="P67" s="14"/>
      <c r="Q67" s="3"/>
      <c r="R67" s="3"/>
      <c r="S67" s="3"/>
      <c r="T67" s="3"/>
    </row>
    <row r="68" spans="1:20" ht="15.75">
      <c r="A68" s="19" t="s">
        <v>79</v>
      </c>
      <c r="B68" s="20">
        <v>96906</v>
      </c>
      <c r="C68" s="21">
        <f>B68/B88</f>
        <v>7.3730930721183094E-3</v>
      </c>
      <c r="D68" s="14">
        <v>58</v>
      </c>
      <c r="E68" s="24">
        <v>1191.72</v>
      </c>
      <c r="F68" s="23">
        <f>E68/E88</f>
        <v>1.0695920540077031E-2</v>
      </c>
      <c r="G68" s="21">
        <f t="shared" si="9"/>
        <v>3.3228274679587217E-3</v>
      </c>
      <c r="H68" s="21">
        <f t="shared" si="6"/>
        <v>0.12419955726138127</v>
      </c>
      <c r="I68" s="23">
        <f t="shared" si="7"/>
        <v>0.56948049232180953</v>
      </c>
      <c r="J68" s="21">
        <f t="shared" si="10"/>
        <v>-0.44528093506042826</v>
      </c>
      <c r="K68" s="23">
        <f t="shared" si="4"/>
        <v>6.6530392342717723E-2</v>
      </c>
      <c r="L68" s="23">
        <f t="shared" si="11"/>
        <v>6.9400796419781696E-2</v>
      </c>
      <c r="M68" s="14">
        <v>0.1242</v>
      </c>
      <c r="N68" s="14">
        <v>0.56950000000000001</v>
      </c>
      <c r="O68" s="14">
        <v>0.1242</v>
      </c>
      <c r="P68" s="14"/>
      <c r="Q68" s="3"/>
      <c r="R68" s="3"/>
      <c r="S68" s="3"/>
      <c r="T68" s="3"/>
    </row>
    <row r="69" spans="1:20" ht="47.25">
      <c r="A69" s="19" t="s">
        <v>80</v>
      </c>
      <c r="B69" s="20">
        <v>115648</v>
      </c>
      <c r="C69" s="21">
        <f>B69/B88</f>
        <v>8.7990781541322331E-3</v>
      </c>
      <c r="D69" s="14">
        <v>58</v>
      </c>
      <c r="E69" s="24">
        <v>1526.41</v>
      </c>
      <c r="F69" s="23">
        <f>E69/E88</f>
        <v>1.3699828878913656E-2</v>
      </c>
      <c r="G69" s="21">
        <f t="shared" si="9"/>
        <v>4.900750724781423E-3</v>
      </c>
      <c r="H69" s="21">
        <f t="shared" si="6"/>
        <v>0.11682646418926296</v>
      </c>
      <c r="I69" s="23">
        <f t="shared" si="7"/>
        <v>0.55878457178173246</v>
      </c>
      <c r="J69" s="21">
        <f t="shared" si="10"/>
        <v>-0.44195810759246951</v>
      </c>
      <c r="K69" s="23">
        <f t="shared" si="4"/>
        <v>6.0364036646340428E-2</v>
      </c>
      <c r="L69" s="23">
        <f t="shared" si="11"/>
        <v>6.368032319684977E-2</v>
      </c>
      <c r="M69" s="14">
        <v>0.1168</v>
      </c>
      <c r="N69" s="14">
        <v>0.55879999999999996</v>
      </c>
      <c r="O69" s="14">
        <v>0.1168</v>
      </c>
      <c r="P69" s="14"/>
      <c r="Q69" s="3"/>
      <c r="R69" s="3"/>
      <c r="S69" s="3"/>
      <c r="T69" s="3"/>
    </row>
    <row r="70" spans="1:20" ht="31.5">
      <c r="A70" s="19" t="s">
        <v>81</v>
      </c>
      <c r="B70" s="20">
        <v>97558</v>
      </c>
      <c r="C70" s="21">
        <f>B70/B88</f>
        <v>7.4227004925362513E-3</v>
      </c>
      <c r="D70" s="14">
        <v>60</v>
      </c>
      <c r="E70" s="24">
        <v>1301.72</v>
      </c>
      <c r="F70" s="23">
        <f>E70/E88</f>
        <v>1.1683192096657835E-2</v>
      </c>
      <c r="G70" s="21">
        <f t="shared" si="9"/>
        <v>4.2604916041215834E-3</v>
      </c>
      <c r="H70" s="21">
        <f t="shared" si="6"/>
        <v>0.10802738603513072</v>
      </c>
      <c r="I70" s="23">
        <f t="shared" si="7"/>
        <v>0.54508474290281883</v>
      </c>
      <c r="J70" s="21">
        <f t="shared" si="10"/>
        <v>-0.4370573568676881</v>
      </c>
      <c r="K70" s="23">
        <f t="shared" si="4"/>
        <v>5.4838079153804044E-2</v>
      </c>
      <c r="L70" s="23">
        <f t="shared" si="11"/>
        <v>5.7621975240674549E-2</v>
      </c>
      <c r="M70" s="14">
        <v>0.108</v>
      </c>
      <c r="N70" s="14">
        <v>0.54500000000000004</v>
      </c>
      <c r="O70" s="14">
        <v>0.108</v>
      </c>
      <c r="P70" s="14"/>
      <c r="Q70" s="3"/>
      <c r="R70" s="3"/>
      <c r="S70" s="3"/>
      <c r="T70" s="3"/>
    </row>
    <row r="71" spans="1:20" ht="15.75">
      <c r="A71" s="19" t="s">
        <v>82</v>
      </c>
      <c r="B71" s="20">
        <v>117822</v>
      </c>
      <c r="C71" s="21">
        <f>B71/B88</f>
        <v>8.9644869455258024E-3</v>
      </c>
      <c r="D71" s="14">
        <v>61</v>
      </c>
      <c r="E71" s="24">
        <v>1838.6</v>
      </c>
      <c r="F71" s="23">
        <f>E71/E88</f>
        <v>1.6501795308449661E-2</v>
      </c>
      <c r="G71" s="21">
        <f t="shared" si="9"/>
        <v>7.5373083629238589E-3</v>
      </c>
      <c r="H71" s="21">
        <f t="shared" si="6"/>
        <v>0.10060468554259447</v>
      </c>
      <c r="I71" s="23">
        <f t="shared" si="7"/>
        <v>0.53340155080616103</v>
      </c>
      <c r="J71" s="21">
        <f t="shared" si="10"/>
        <v>-0.43279686526356653</v>
      </c>
      <c r="K71" s="23">
        <f t="shared" si="4"/>
        <v>4.8881024047861009E-2</v>
      </c>
      <c r="L71" s="23">
        <f t="shared" si="11"/>
        <v>5.2002537358891224E-2</v>
      </c>
      <c r="M71" s="14">
        <v>0.10059999999999999</v>
      </c>
      <c r="N71" s="14">
        <v>0.53339999999999999</v>
      </c>
      <c r="O71" s="14">
        <v>0.10059999999999999</v>
      </c>
      <c r="P71" s="14"/>
      <c r="Q71" s="3"/>
      <c r="R71" s="3"/>
      <c r="S71" s="3"/>
      <c r="T71" s="3"/>
    </row>
    <row r="72" spans="1:20" ht="15.75">
      <c r="A72" s="19" t="s">
        <v>83</v>
      </c>
      <c r="B72" s="20">
        <v>148774</v>
      </c>
      <c r="C72" s="21">
        <f>B72/B88</f>
        <v>1.1319469885366534E-2</v>
      </c>
      <c r="D72" s="14">
        <v>62</v>
      </c>
      <c r="E72" s="24">
        <v>2382.35</v>
      </c>
      <c r="F72" s="23">
        <f>E72/E88</f>
        <v>2.1382058116547944E-2</v>
      </c>
      <c r="G72" s="21">
        <f t="shared" si="9"/>
        <v>1.006258823118141E-2</v>
      </c>
      <c r="H72" s="21">
        <f t="shared" si="6"/>
        <v>9.1640198597068664E-2</v>
      </c>
      <c r="I72" s="23">
        <f t="shared" si="7"/>
        <v>0.51689975549771139</v>
      </c>
      <c r="J72" s="21">
        <f t="shared" si="10"/>
        <v>-0.42525955690064271</v>
      </c>
      <c r="K72" s="23">
        <f t="shared" si="4"/>
        <v>4.1517765032476839E-2</v>
      </c>
      <c r="L72" s="23">
        <f t="shared" si="11"/>
        <v>4.5409340196371988E-2</v>
      </c>
      <c r="M72" s="14">
        <v>9.1600000000000001E-2</v>
      </c>
      <c r="N72" s="14">
        <v>0.51690000000000003</v>
      </c>
      <c r="O72" s="14">
        <v>9.1600000000000001E-2</v>
      </c>
      <c r="P72" s="14"/>
      <c r="Q72" s="3"/>
      <c r="R72" s="3"/>
      <c r="S72" s="3"/>
      <c r="T72" s="3"/>
    </row>
    <row r="73" spans="1:20" ht="15.75">
      <c r="A73" s="19" t="s">
        <v>84</v>
      </c>
      <c r="B73" s="20">
        <v>265866</v>
      </c>
      <c r="C73" s="21">
        <f>B73/B88</f>
        <v>2.0228414780424395E-2</v>
      </c>
      <c r="D73" s="14">
        <f>D72+1</f>
        <v>63</v>
      </c>
      <c r="E73" s="24">
        <v>4284.07</v>
      </c>
      <c r="F73" s="23">
        <f>E73/E88</f>
        <v>3.8450367794555608E-2</v>
      </c>
      <c r="G73" s="21">
        <f t="shared" si="9"/>
        <v>1.8221953014131213E-2</v>
      </c>
      <c r="H73" s="21">
        <f t="shared" si="6"/>
        <v>8.0320728711702136E-2</v>
      </c>
      <c r="I73" s="23">
        <f t="shared" si="7"/>
        <v>0.49551769738116341</v>
      </c>
      <c r="J73" s="21">
        <f t="shared" si="10"/>
        <v>-0.41519696866946126</v>
      </c>
      <c r="K73" s="23">
        <f t="shared" si="4"/>
        <v>2.9776805029532751E-2</v>
      </c>
      <c r="L73" s="23">
        <f t="shared" si="11"/>
        <v>3.6711980982708073E-2</v>
      </c>
      <c r="M73" s="14">
        <v>8.0299999999999996E-2</v>
      </c>
      <c r="N73" s="14">
        <v>0.4955</v>
      </c>
      <c r="O73" s="14">
        <v>8.0299999999999996E-2</v>
      </c>
      <c r="P73" s="14"/>
      <c r="Q73" s="3"/>
      <c r="R73" s="3"/>
      <c r="S73" s="3"/>
      <c r="T73" s="3"/>
    </row>
    <row r="74" spans="1:20" ht="15.75">
      <c r="A74" s="19" t="s">
        <v>85</v>
      </c>
      <c r="B74" s="20">
        <v>117694</v>
      </c>
      <c r="C74" s="21">
        <f>B74/B88</f>
        <v>8.9547480654437531E-3</v>
      </c>
      <c r="D74" s="14">
        <f t="shared" ref="D74:D86" si="12">D73+1</f>
        <v>64</v>
      </c>
      <c r="E74" s="24">
        <v>1980.63</v>
      </c>
      <c r="F74" s="23">
        <f>E74/E88</f>
        <v>1.7776542391914858E-2</v>
      </c>
      <c r="G74" s="21">
        <f t="shared" si="9"/>
        <v>8.8217943264711045E-3</v>
      </c>
      <c r="H74" s="21">
        <f t="shared" si="6"/>
        <v>6.0092313931277737E-2</v>
      </c>
      <c r="I74" s="23">
        <f t="shared" si="7"/>
        <v>0.45706732958660778</v>
      </c>
      <c r="J74" s="21">
        <f t="shared" si="10"/>
        <v>-0.39697501565533005</v>
      </c>
      <c r="K74" s="23">
        <f t="shared" si="4"/>
        <v>2.3373310671856006E-2</v>
      </c>
      <c r="L74" s="23">
        <f t="shared" si="11"/>
        <v>2.6397999891221609E-2</v>
      </c>
      <c r="M74" s="14">
        <v>6.0100000000000001E-2</v>
      </c>
      <c r="N74" s="14">
        <v>0.45710000000000001</v>
      </c>
      <c r="O74" s="14">
        <v>6.0100000000000001E-2</v>
      </c>
      <c r="P74" s="14"/>
      <c r="Q74" s="3"/>
      <c r="R74" s="3"/>
      <c r="S74" s="3"/>
      <c r="T74" s="3"/>
    </row>
    <row r="75" spans="1:20" ht="15.75">
      <c r="A75" s="19" t="s">
        <v>86</v>
      </c>
      <c r="B75" s="20">
        <v>95099</v>
      </c>
      <c r="C75" s="21">
        <f>B75/B88</f>
        <v>7.2356074759599926E-3</v>
      </c>
      <c r="D75" s="14">
        <f t="shared" si="12"/>
        <v>65</v>
      </c>
      <c r="E75" s="24">
        <v>1614.85</v>
      </c>
      <c r="F75" s="23">
        <f>E75/E88</f>
        <v>1.4493595210404621E-2</v>
      </c>
      <c r="G75" s="21">
        <f t="shared" si="9"/>
        <v>7.257987734444628E-3</v>
      </c>
      <c r="H75" s="21">
        <f t="shared" ref="H75:H86" si="13">H76+C75</f>
        <v>5.1137565865833984E-2</v>
      </c>
      <c r="I75" s="23">
        <f t="shared" ref="I75:I86" si="14">I76+F75</f>
        <v>0.43929078719469294</v>
      </c>
      <c r="J75" s="21">
        <f t="shared" si="10"/>
        <v>-0.38815322132885899</v>
      </c>
      <c r="K75" s="23">
        <f t="shared" si="4"/>
        <v>1.9285725860476402E-2</v>
      </c>
      <c r="L75" s="23">
        <f t="shared" si="11"/>
        <v>2.172309438471787E-2</v>
      </c>
      <c r="M75" s="30">
        <v>5.11E-2</v>
      </c>
      <c r="N75" s="30">
        <v>0.43930000000000002</v>
      </c>
      <c r="O75" s="30">
        <v>5.11E-2</v>
      </c>
      <c r="P75" s="14"/>
      <c r="Q75" s="3"/>
      <c r="R75" s="3"/>
      <c r="S75" s="3"/>
      <c r="T75" s="3"/>
    </row>
    <row r="76" spans="1:20" ht="31.5">
      <c r="A76" s="19" t="s">
        <v>87</v>
      </c>
      <c r="B76" s="20">
        <v>60115</v>
      </c>
      <c r="C76" s="21">
        <f>B76/B88</f>
        <v>4.5738498135346846E-3</v>
      </c>
      <c r="D76" s="14">
        <f t="shared" si="12"/>
        <v>66</v>
      </c>
      <c r="E76" s="24">
        <v>1524.69</v>
      </c>
      <c r="F76" s="23">
        <f>E76/E88</f>
        <v>1.368439154184712E-2</v>
      </c>
      <c r="G76" s="21">
        <f t="shared" si="9"/>
        <v>9.1105417283124344E-3</v>
      </c>
      <c r="H76" s="21">
        <f t="shared" si="13"/>
        <v>4.3901958389873992E-2</v>
      </c>
      <c r="I76" s="23">
        <f t="shared" si="14"/>
        <v>0.42479719198428834</v>
      </c>
      <c r="J76" s="21">
        <f t="shared" si="10"/>
        <v>-0.38089523359441435</v>
      </c>
      <c r="K76" s="23">
        <f t="shared" ref="K76:K86" si="15">H77*I76</f>
        <v>1.6706470089282145E-2</v>
      </c>
      <c r="L76" s="23">
        <f t="shared" si="11"/>
        <v>1.8048657058568625E-2</v>
      </c>
      <c r="M76" s="30">
        <v>4.3900000000000002E-2</v>
      </c>
      <c r="N76" s="30">
        <v>0.42480000000000001</v>
      </c>
      <c r="O76" s="30">
        <v>4.3900000000000002E-2</v>
      </c>
      <c r="P76" s="14"/>
      <c r="Q76" s="3"/>
      <c r="R76" s="3"/>
      <c r="S76" s="3"/>
      <c r="T76" s="3"/>
    </row>
    <row r="77" spans="1:20" ht="47.25">
      <c r="A77" s="19" t="s">
        <v>88</v>
      </c>
      <c r="B77" s="20">
        <v>50058</v>
      </c>
      <c r="C77" s="21">
        <f>B77/B88</f>
        <v>3.8086629620879857E-3</v>
      </c>
      <c r="D77" s="14">
        <f t="shared" si="12"/>
        <v>67</v>
      </c>
      <c r="E77" s="24">
        <v>1319.85</v>
      </c>
      <c r="F77" s="23">
        <f>E77/E88</f>
        <v>1.1845912399574287E-2</v>
      </c>
      <c r="G77" s="21">
        <f t="shared" si="9"/>
        <v>8.0372494374863004E-3</v>
      </c>
      <c r="H77" s="21">
        <f t="shared" si="13"/>
        <v>3.932810857633931E-2</v>
      </c>
      <c r="I77" s="23">
        <f t="shared" si="14"/>
        <v>0.4111128004424412</v>
      </c>
      <c r="J77" s="21">
        <f t="shared" si="10"/>
        <v>-0.37178469186610186</v>
      </c>
      <c r="K77" s="23">
        <f t="shared" si="15"/>
        <v>1.460249875663785E-2</v>
      </c>
      <c r="L77" s="23">
        <f t="shared" si="11"/>
        <v>1.5702411523886982E-2</v>
      </c>
      <c r="M77" s="30">
        <v>3.9300000000000002E-2</v>
      </c>
      <c r="N77" s="30">
        <v>0.41110000000000002</v>
      </c>
      <c r="O77" s="30">
        <v>3.9300000000000002E-2</v>
      </c>
      <c r="P77" s="14"/>
      <c r="Q77" s="3"/>
      <c r="R77" s="3"/>
      <c r="S77" s="3"/>
      <c r="T77" s="3"/>
    </row>
    <row r="78" spans="1:20" ht="15.75">
      <c r="A78" s="19" t="s">
        <v>89</v>
      </c>
      <c r="B78" s="20">
        <v>95007</v>
      </c>
      <c r="C78" s="21">
        <f>B78/B88</f>
        <v>7.2286076559010199E-3</v>
      </c>
      <c r="D78" s="14">
        <f t="shared" si="12"/>
        <v>68</v>
      </c>
      <c r="E78" s="24">
        <v>2841.26</v>
      </c>
      <c r="F78" s="23">
        <f>E78/E88</f>
        <v>2.5500865298643365E-2</v>
      </c>
      <c r="G78" s="21">
        <f t="shared" si="9"/>
        <v>1.8272257642742346E-2</v>
      </c>
      <c r="H78" s="21">
        <f t="shared" si="13"/>
        <v>3.5519445614251327E-2</v>
      </c>
      <c r="I78" s="23">
        <f t="shared" si="14"/>
        <v>0.39926688804286692</v>
      </c>
      <c r="J78" s="21">
        <f t="shared" si="10"/>
        <v>-0.36374744242861556</v>
      </c>
      <c r="K78" s="23">
        <f t="shared" si="15"/>
        <v>1.1295594831755542E-2</v>
      </c>
      <c r="L78" s="23">
        <f t="shared" si="11"/>
        <v>1.3275961917318472E-2</v>
      </c>
      <c r="M78" s="30">
        <v>3.5499999999999997E-2</v>
      </c>
      <c r="N78" s="30">
        <v>0.39929999999999999</v>
      </c>
      <c r="O78" s="30">
        <v>3.5499999999999997E-2</v>
      </c>
      <c r="P78" s="14"/>
      <c r="Q78" s="3"/>
      <c r="R78" s="3"/>
      <c r="S78" s="3"/>
      <c r="T78" s="3"/>
    </row>
    <row r="79" spans="1:20" ht="15.75">
      <c r="A79" s="19" t="s">
        <v>90</v>
      </c>
      <c r="B79" s="20">
        <v>66846</v>
      </c>
      <c r="C79" s="21">
        <f>B79/B88</f>
        <v>5.0859779528493639E-3</v>
      </c>
      <c r="D79" s="14">
        <f t="shared" si="12"/>
        <v>69</v>
      </c>
      <c r="E79" s="24">
        <v>2253.7600000000002</v>
      </c>
      <c r="F79" s="23">
        <f>E79/E88</f>
        <v>2.0227937666904987E-2</v>
      </c>
      <c r="G79" s="21">
        <f t="shared" si="9"/>
        <v>1.5141959714055624E-2</v>
      </c>
      <c r="H79" s="21">
        <f t="shared" si="13"/>
        <v>2.8290837958350308E-2</v>
      </c>
      <c r="I79" s="23">
        <f t="shared" si="14"/>
        <v>0.37376602274422355</v>
      </c>
      <c r="J79" s="21">
        <f t="shared" si="10"/>
        <v>-0.34547518478587325</v>
      </c>
      <c r="K79" s="23">
        <f t="shared" si="15"/>
        <v>8.6731882325925894E-3</v>
      </c>
      <c r="L79" s="23">
        <f t="shared" si="11"/>
        <v>1.0001888677027884E-2</v>
      </c>
      <c r="M79" s="30">
        <v>2.8299999999999999E-2</v>
      </c>
      <c r="N79" s="30">
        <v>0.37380000000000002</v>
      </c>
      <c r="O79" s="30">
        <v>2.8299999999999999E-2</v>
      </c>
      <c r="P79" s="14"/>
      <c r="Q79" s="3"/>
      <c r="R79" s="3"/>
      <c r="S79" s="3"/>
      <c r="T79" s="3"/>
    </row>
    <row r="80" spans="1:20" ht="15.75">
      <c r="A80" s="19" t="s">
        <v>91</v>
      </c>
      <c r="B80" s="20">
        <v>61366</v>
      </c>
      <c r="C80" s="21">
        <f>B80/B88</f>
        <v>4.6690321493365961E-3</v>
      </c>
      <c r="D80" s="14">
        <f t="shared" si="12"/>
        <v>70</v>
      </c>
      <c r="E80" s="24">
        <v>5034.53</v>
      </c>
      <c r="F80" s="23">
        <f>E80/E88</f>
        <v>4.518589336138859E-2</v>
      </c>
      <c r="G80" s="21">
        <f t="shared" si="9"/>
        <v>4.0516861212051995E-2</v>
      </c>
      <c r="H80" s="21">
        <f t="shared" si="13"/>
        <v>2.3204860005500944E-2</v>
      </c>
      <c r="I80" s="23">
        <f t="shared" si="14"/>
        <v>0.35353808507731854</v>
      </c>
      <c r="J80" s="21">
        <f t="shared" si="10"/>
        <v>-0.33033322507181762</v>
      </c>
      <c r="K80" s="23">
        <f t="shared" si="15"/>
        <v>6.5531210855911629E-3</v>
      </c>
      <c r="L80" s="23">
        <f t="shared" si="11"/>
        <v>7.1552694411575433E-3</v>
      </c>
      <c r="M80" s="30">
        <v>2.3199999999999998E-2</v>
      </c>
      <c r="N80" s="30">
        <v>0.35349999999999998</v>
      </c>
      <c r="O80" s="30">
        <v>2.3199999999999998E-2</v>
      </c>
      <c r="P80" s="14"/>
      <c r="Q80" s="3"/>
      <c r="R80" s="3"/>
      <c r="S80" s="3"/>
      <c r="T80" s="3"/>
    </row>
    <row r="81" spans="1:20" ht="15.75">
      <c r="A81" s="19" t="s">
        <v>92</v>
      </c>
      <c r="B81" s="20">
        <v>45629</v>
      </c>
      <c r="C81" s="21">
        <f>B81/B88</f>
        <v>3.471682494248925E-3</v>
      </c>
      <c r="D81" s="14">
        <f t="shared" si="12"/>
        <v>71</v>
      </c>
      <c r="E81" s="24">
        <v>4333.6899999999996</v>
      </c>
      <c r="F81" s="23">
        <f>E81/E88</f>
        <v>3.8895717018533234E-2</v>
      </c>
      <c r="G81" s="21">
        <f t="shared" si="9"/>
        <v>3.542403452428431E-2</v>
      </c>
      <c r="H81" s="21">
        <f t="shared" si="13"/>
        <v>1.8535827856164349E-2</v>
      </c>
      <c r="I81" s="23">
        <f t="shared" si="14"/>
        <v>0.30835219171592998</v>
      </c>
      <c r="J81" s="21">
        <f t="shared" si="10"/>
        <v>-0.28981636385976561</v>
      </c>
      <c r="K81" s="23">
        <f t="shared" si="15"/>
        <v>4.6450622386739826E-3</v>
      </c>
      <c r="L81" s="23">
        <f t="shared" si="11"/>
        <v>4.9945988297198504E-3</v>
      </c>
      <c r="M81" s="30">
        <v>1.8499999999999999E-2</v>
      </c>
      <c r="N81" s="30">
        <v>0.30840000000000001</v>
      </c>
      <c r="O81" s="30">
        <v>1.8499999999999999E-2</v>
      </c>
      <c r="P81" s="14"/>
      <c r="Q81" s="3"/>
      <c r="R81" s="3"/>
      <c r="S81" s="3"/>
      <c r="T81" s="3"/>
    </row>
    <row r="82" spans="1:20" ht="15.75">
      <c r="A82" s="19" t="s">
        <v>93</v>
      </c>
      <c r="B82" s="20">
        <v>75406</v>
      </c>
      <c r="C82" s="21">
        <f>B82/B88</f>
        <v>5.7372655583364622E-3</v>
      </c>
      <c r="D82" s="14">
        <f t="shared" si="12"/>
        <v>72</v>
      </c>
      <c r="E82" s="24">
        <v>8850.94</v>
      </c>
      <c r="F82" s="23">
        <f>E82/E88</f>
        <v>7.9438921009120769E-2</v>
      </c>
      <c r="G82" s="21">
        <f t="shared" si="9"/>
        <v>7.3701655450784304E-2</v>
      </c>
      <c r="H82" s="21">
        <f t="shared" si="13"/>
        <v>1.5064145361915424E-2</v>
      </c>
      <c r="I82" s="23">
        <f t="shared" si="14"/>
        <v>0.26945647469739675</v>
      </c>
      <c r="J82" s="21">
        <f t="shared" si="10"/>
        <v>-0.25439232933548134</v>
      </c>
      <c r="K82" s="23">
        <f t="shared" si="15"/>
        <v>2.5131881517987354E-3</v>
      </c>
      <c r="L82" s="23">
        <f t="shared" si="11"/>
        <v>2.8624520500757579E-3</v>
      </c>
      <c r="M82" s="30">
        <v>1.5100000000000001E-2</v>
      </c>
      <c r="N82" s="30">
        <v>0.26950000000000002</v>
      </c>
      <c r="O82" s="30">
        <v>1.5100000000000001E-2</v>
      </c>
      <c r="P82" s="14"/>
      <c r="Q82" s="3"/>
      <c r="R82" s="3"/>
      <c r="S82" s="3"/>
      <c r="T82" s="3"/>
    </row>
    <row r="83" spans="1:20" ht="15.75">
      <c r="A83" s="19" t="s">
        <v>94</v>
      </c>
      <c r="B83" s="20">
        <v>45920</v>
      </c>
      <c r="C83" s="21">
        <f>B83/B88</f>
        <v>3.4938232294354607E-3</v>
      </c>
      <c r="D83" s="14">
        <f t="shared" si="12"/>
        <v>73</v>
      </c>
      <c r="E83" s="24">
        <v>6321.72</v>
      </c>
      <c r="F83" s="23">
        <f>E83/E88</f>
        <v>5.6738675860618079E-2</v>
      </c>
      <c r="G83" s="21">
        <f t="shared" si="9"/>
        <v>5.3244852631182615E-2</v>
      </c>
      <c r="H83" s="21">
        <f t="shared" si="13"/>
        <v>9.3268798035789618E-3</v>
      </c>
      <c r="I83" s="23">
        <f t="shared" si="14"/>
        <v>0.190017553688276</v>
      </c>
      <c r="J83" s="21">
        <f t="shared" si="10"/>
        <v>-0.18069067388469703</v>
      </c>
      <c r="K83" s="23">
        <f t="shared" si="15"/>
        <v>1.1083831407440641E-3</v>
      </c>
      <c r="L83" s="23">
        <f t="shared" si="11"/>
        <v>1.2430760738544506E-3</v>
      </c>
      <c r="M83" s="30">
        <v>9.2999999999999992E-3</v>
      </c>
      <c r="N83" s="30">
        <v>0.19</v>
      </c>
      <c r="O83" s="30">
        <v>9.2999999999999992E-3</v>
      </c>
      <c r="P83" s="14"/>
      <c r="Q83" s="3"/>
      <c r="R83" s="3"/>
      <c r="S83" s="3"/>
      <c r="T83" s="3"/>
    </row>
    <row r="84" spans="1:20" ht="15.75">
      <c r="A84" s="19" t="s">
        <v>95</v>
      </c>
      <c r="B84" s="20">
        <v>30073</v>
      </c>
      <c r="C84" s="21">
        <f>B84/B88</f>
        <v>2.2881042242772782E-3</v>
      </c>
      <c r="D84" s="14">
        <f t="shared" si="12"/>
        <v>74</v>
      </c>
      <c r="E84" s="24">
        <v>4883.13</v>
      </c>
      <c r="F84" s="23">
        <f>E84/E88</f>
        <v>4.382704869169466E-2</v>
      </c>
      <c r="G84" s="21">
        <f t="shared" si="9"/>
        <v>4.1538944467417384E-2</v>
      </c>
      <c r="H84" s="21">
        <f t="shared" si="13"/>
        <v>5.8330565741435015E-3</v>
      </c>
      <c r="I84" s="23">
        <f t="shared" si="14"/>
        <v>0.13327887782765793</v>
      </c>
      <c r="J84" s="21">
        <f t="shared" si="10"/>
        <v>-0.12744582125351442</v>
      </c>
      <c r="K84" s="23">
        <f t="shared" si="15"/>
        <v>4.7246727114268926E-4</v>
      </c>
      <c r="L84" s="23">
        <f t="shared" si="11"/>
        <v>5.2177758001069178E-4</v>
      </c>
      <c r="M84" s="30">
        <v>5.7999999999999996E-3</v>
      </c>
      <c r="N84" s="30">
        <v>0.1333</v>
      </c>
      <c r="O84" s="30">
        <v>5.7999999999999996E-3</v>
      </c>
      <c r="P84" s="14"/>
      <c r="Q84" s="3"/>
      <c r="R84" s="3"/>
      <c r="S84" s="3"/>
      <c r="T84" s="3"/>
    </row>
    <row r="85" spans="1:20" ht="15.75">
      <c r="A85" s="19" t="s">
        <v>96</v>
      </c>
      <c r="B85" s="20">
        <v>29284</v>
      </c>
      <c r="C85" s="21">
        <f>B85/B88</f>
        <v>2.2280731587715165E-3</v>
      </c>
      <c r="D85" s="14">
        <f t="shared" si="12"/>
        <v>75</v>
      </c>
      <c r="E85" s="24">
        <v>5775.31</v>
      </c>
      <c r="F85" s="23">
        <f>E85/E88</f>
        <v>5.183453903124248E-2</v>
      </c>
      <c r="G85" s="21">
        <f t="shared" si="9"/>
        <v>4.9606465872470966E-2</v>
      </c>
      <c r="H85" s="21">
        <f t="shared" si="13"/>
        <v>3.5449523498662233E-3</v>
      </c>
      <c r="I85" s="23">
        <f t="shared" si="14"/>
        <v>8.9451829135963279E-2</v>
      </c>
      <c r="J85" s="21">
        <f t="shared" si="10"/>
        <v>-8.5906876786097056E-2</v>
      </c>
      <c r="K85" s="23">
        <f t="shared" si="15"/>
        <v>1.1779725239450927E-4</v>
      </c>
      <c r="L85" s="23">
        <f t="shared" si="11"/>
        <v>1.333515009523294E-4</v>
      </c>
      <c r="M85" s="30">
        <v>3.5000000000000001E-3</v>
      </c>
      <c r="N85" s="30">
        <v>8.4500000000000006E-2</v>
      </c>
      <c r="O85" s="30">
        <v>3.5000000000000001E-3</v>
      </c>
      <c r="P85" s="14"/>
      <c r="Q85" s="3"/>
      <c r="R85" s="3"/>
      <c r="S85" s="3"/>
      <c r="T85" s="3"/>
    </row>
    <row r="86" spans="1:20" ht="15.75">
      <c r="A86" s="19" t="s">
        <v>97</v>
      </c>
      <c r="B86" s="20">
        <v>17308</v>
      </c>
      <c r="C86" s="21">
        <f>B86/B88</f>
        <v>1.3168791910947071E-3</v>
      </c>
      <c r="D86" s="14">
        <f t="shared" si="12"/>
        <v>76</v>
      </c>
      <c r="E86" s="24">
        <v>4191.25</v>
      </c>
      <c r="F86" s="23">
        <f>E86/E88</f>
        <v>3.7617290104720792E-2</v>
      </c>
      <c r="G86" s="21">
        <f t="shared" si="9"/>
        <v>3.6300410913626083E-2</v>
      </c>
      <c r="H86" s="21">
        <f t="shared" si="13"/>
        <v>1.3168791910947071E-3</v>
      </c>
      <c r="I86" s="23">
        <f t="shared" si="14"/>
        <v>3.7617290104720792E-2</v>
      </c>
      <c r="J86" s="21">
        <f t="shared" si="10"/>
        <v>-3.6300410913626083E-2</v>
      </c>
      <c r="K86" s="23">
        <f t="shared" si="15"/>
        <v>0</v>
      </c>
      <c r="L86" s="23">
        <f t="shared" si="11"/>
        <v>0</v>
      </c>
      <c r="M86" s="30">
        <v>1.2999999999999999E-3</v>
      </c>
      <c r="N86" s="30">
        <v>3.7600000000000001E-2</v>
      </c>
      <c r="O86" s="30">
        <v>1.2999999999999999E-3</v>
      </c>
      <c r="P86" s="14"/>
      <c r="Q86" s="3"/>
      <c r="R86" s="3"/>
      <c r="S86" s="3"/>
      <c r="T86" s="3"/>
    </row>
    <row r="87" spans="1:20" ht="15">
      <c r="A87" s="14"/>
      <c r="B87" s="14"/>
      <c r="C87" s="14">
        <f>B87/B88</f>
        <v>0</v>
      </c>
      <c r="D87" s="14"/>
      <c r="E87" s="14"/>
      <c r="F87" s="23"/>
      <c r="G87" s="21">
        <f t="shared" si="9"/>
        <v>0</v>
      </c>
      <c r="H87" s="14"/>
      <c r="I87" s="14"/>
      <c r="J87" s="14"/>
      <c r="K87" s="23"/>
      <c r="L87" s="14"/>
      <c r="M87" s="14"/>
      <c r="N87" s="14"/>
      <c r="O87" s="14"/>
      <c r="P87" s="14"/>
      <c r="Q87" s="3"/>
      <c r="R87" s="3"/>
      <c r="S87" s="3"/>
      <c r="T87" s="3"/>
    </row>
    <row r="88" spans="1:20" ht="20.25">
      <c r="A88" s="37" t="s">
        <v>98</v>
      </c>
      <c r="B88" s="25">
        <f>SUM(B11:B86)</f>
        <v>13143195</v>
      </c>
      <c r="C88" s="14">
        <f>SUM(C11:C86)</f>
        <v>1</v>
      </c>
      <c r="D88" s="14"/>
      <c r="E88" s="14">
        <f>SUM(E11:E86)</f>
        <v>111418.18000000001</v>
      </c>
      <c r="F88" s="23">
        <f>SUM(F11:F86)</f>
        <v>0.99999999999999989</v>
      </c>
      <c r="G88" s="21">
        <f t="shared" si="9"/>
        <v>-1.1102230246251565E-16</v>
      </c>
      <c r="H88" s="14"/>
      <c r="I88" s="14"/>
      <c r="J88" s="21">
        <f>SUM(J11:J86)</f>
        <v>-24.767362268767553</v>
      </c>
      <c r="K88" s="23">
        <f>SUM(K11:K86)</f>
        <v>25.354521082443021</v>
      </c>
      <c r="L88" s="23">
        <f>SUM(L11:L86)</f>
        <v>25.96565706730004</v>
      </c>
      <c r="M88" s="14"/>
      <c r="N88" s="14"/>
      <c r="O88" s="14"/>
      <c r="P88" s="14"/>
      <c r="Q88" s="3"/>
      <c r="R88" s="3"/>
      <c r="S88" s="3"/>
      <c r="T88" s="3"/>
    </row>
    <row r="89" spans="1:20" ht="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3"/>
      <c r="R89" s="3"/>
      <c r="S89" s="3"/>
      <c r="T89" s="3"/>
    </row>
    <row r="90" spans="1:20" ht="15">
      <c r="A90" s="14"/>
      <c r="B90" s="14"/>
      <c r="C90" s="14"/>
      <c r="D90" s="14"/>
      <c r="E90" s="14"/>
      <c r="F90" s="14"/>
      <c r="G90" s="21">
        <f>SUM(G11:G86)</f>
        <v>0.9329613180963483</v>
      </c>
      <c r="H90" s="14"/>
      <c r="I90" s="14"/>
      <c r="J90" s="14"/>
      <c r="K90" s="23">
        <f>L88-K88</f>
        <v>0.61113598485701814</v>
      </c>
      <c r="L90" s="14"/>
      <c r="M90" s="14"/>
      <c r="N90" s="33">
        <f>L88-K88</f>
        <v>0.61113598485701814</v>
      </c>
      <c r="O90" s="14"/>
      <c r="P90" s="14"/>
      <c r="Q90" s="3"/>
      <c r="R90" s="3"/>
      <c r="S90" s="3"/>
      <c r="T90" s="3"/>
    </row>
    <row r="91" spans="1:20" ht="15">
      <c r="A91" s="14"/>
      <c r="B91" s="14"/>
      <c r="C91" s="14"/>
      <c r="D91" s="14"/>
      <c r="E91" s="14"/>
      <c r="F91" s="14"/>
      <c r="G91" s="14">
        <f>G90/2</f>
        <v>0.46648065904817415</v>
      </c>
      <c r="H91" s="14"/>
      <c r="I91" s="14"/>
      <c r="J91" s="14"/>
      <c r="K91" s="23">
        <f>K90*100</f>
        <v>61.113598485701814</v>
      </c>
      <c r="L91" s="14"/>
      <c r="M91" s="14"/>
      <c r="N91" s="14">
        <f>N90*100</f>
        <v>61.113598485701814</v>
      </c>
      <c r="O91" s="14"/>
      <c r="P91" s="14"/>
      <c r="Q91" s="3"/>
      <c r="R91" s="3"/>
      <c r="S91" s="3"/>
      <c r="T91" s="3"/>
    </row>
    <row r="92" spans="1:20" ht="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3"/>
      <c r="R92" s="3"/>
      <c r="S92" s="3"/>
      <c r="T92" s="3"/>
    </row>
    <row r="93" spans="1:20" ht="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3"/>
      <c r="R93" s="3"/>
      <c r="S93" s="3"/>
      <c r="T93" s="3"/>
    </row>
    <row r="94" spans="1:20" ht="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3"/>
      <c r="R94" s="3"/>
      <c r="S94" s="3"/>
      <c r="T94" s="3"/>
    </row>
    <row r="95" spans="1:20" ht="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3"/>
      <c r="R95" s="3"/>
      <c r="S95" s="3"/>
      <c r="T95" s="3"/>
    </row>
    <row r="96" spans="1:20" ht="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3"/>
      <c r="R96" s="3"/>
      <c r="S96" s="3"/>
      <c r="T96" s="3"/>
    </row>
    <row r="97" spans="1:20" ht="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3"/>
      <c r="R97" s="3"/>
      <c r="S97" s="3"/>
      <c r="T97" s="3"/>
    </row>
    <row r="98" spans="1:20" ht="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3"/>
      <c r="R98" s="3"/>
      <c r="S98" s="3"/>
      <c r="T98" s="3"/>
    </row>
    <row r="99" spans="1:20" ht="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3"/>
      <c r="R99" s="3"/>
      <c r="S99" s="3"/>
      <c r="T99" s="3"/>
    </row>
    <row r="100" spans="1:20" ht="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3"/>
      <c r="R100" s="3"/>
      <c r="S100" s="3"/>
      <c r="T100" s="3"/>
    </row>
    <row r="101" spans="1:20" ht="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3"/>
      <c r="R101" s="3"/>
      <c r="S101" s="3"/>
      <c r="T101" s="3"/>
    </row>
    <row r="102" spans="1:20" ht="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3"/>
      <c r="R102" s="3"/>
      <c r="S102" s="3"/>
      <c r="T102" s="3"/>
    </row>
    <row r="103" spans="1:20" ht="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3"/>
      <c r="R103" s="3"/>
      <c r="S103" s="3"/>
      <c r="T103" s="3"/>
    </row>
    <row r="104" spans="1:20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3"/>
      <c r="R104" s="3"/>
      <c r="S104" s="3"/>
      <c r="T104" s="3"/>
    </row>
    <row r="105" spans="1:20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3"/>
      <c r="R105" s="3"/>
      <c r="S105" s="3"/>
      <c r="T105" s="3"/>
    </row>
    <row r="106" spans="1:20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3"/>
      <c r="R106" s="3"/>
      <c r="S106" s="3"/>
      <c r="T106" s="3"/>
    </row>
    <row r="107" spans="1:20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3"/>
      <c r="R107" s="3"/>
      <c r="S107" s="3"/>
      <c r="T107" s="3"/>
    </row>
    <row r="108" spans="1:20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3"/>
      <c r="R108" s="3"/>
      <c r="S108" s="3"/>
      <c r="T108" s="3"/>
    </row>
    <row r="109" spans="1:20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3"/>
      <c r="R109" s="3"/>
      <c r="S109" s="3"/>
      <c r="T109" s="3"/>
    </row>
    <row r="110" spans="1:2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3"/>
      <c r="R110" s="3"/>
      <c r="S110" s="3"/>
      <c r="T110" s="3"/>
    </row>
    <row r="111" spans="1:20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3"/>
      <c r="R111" s="3"/>
      <c r="S111" s="3"/>
      <c r="T111" s="3"/>
    </row>
    <row r="112" spans="1:20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3"/>
      <c r="R112" s="3"/>
      <c r="S112" s="3"/>
      <c r="T112" s="3"/>
    </row>
    <row r="113" spans="1:20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3"/>
      <c r="R113" s="3"/>
      <c r="S113" s="3"/>
      <c r="T113" s="3"/>
    </row>
    <row r="114" spans="1:20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3"/>
      <c r="R114" s="3"/>
      <c r="S114" s="3"/>
      <c r="T114" s="3"/>
    </row>
    <row r="115" spans="1:20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3"/>
      <c r="R115" s="3"/>
      <c r="S115" s="3"/>
      <c r="T115" s="3"/>
    </row>
    <row r="116" spans="1:20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3"/>
      <c r="R116" s="3"/>
      <c r="S116" s="3"/>
      <c r="T116" s="3"/>
    </row>
    <row r="117" spans="1:20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3"/>
      <c r="R117" s="3"/>
      <c r="S117" s="3"/>
      <c r="T117" s="3"/>
    </row>
    <row r="118" spans="1:20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3"/>
      <c r="R118" s="3"/>
      <c r="S118" s="3"/>
      <c r="T118" s="3"/>
    </row>
    <row r="119" spans="1:20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3"/>
      <c r="R119" s="3"/>
      <c r="S119" s="3"/>
      <c r="T119" s="3"/>
    </row>
    <row r="120" spans="1: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3"/>
      <c r="R120" s="3"/>
      <c r="S120" s="3"/>
      <c r="T120" s="3"/>
    </row>
    <row r="121" spans="1:20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V135" t="s">
        <v>0</v>
      </c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</sheetData>
  <sortState ref="H13:I88">
    <sortCondition ref="H13"/>
  </sortState>
  <phoneticPr fontId="0" type="noConversion"/>
  <pageMargins left="0.75" right="0.75" top="1" bottom="1" header="0.5" footer="0.5"/>
  <pageSetup scale="94" orientation="portrait" r:id="rId1"/>
  <headerFooter alignWithMargins="0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LCGCR2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Aynalem  Adugna</dc:creator>
  <cp:lastModifiedBy>Dr. Aynalem Adugna</cp:lastModifiedBy>
  <cp:lastPrinted>2008-01-11T03:01:56Z</cp:lastPrinted>
  <dcterms:created xsi:type="dcterms:W3CDTF">2001-04-10T17:05:38Z</dcterms:created>
  <dcterms:modified xsi:type="dcterms:W3CDTF">2008-01-11T16:45:35Z</dcterms:modified>
</cp:coreProperties>
</file>